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615" windowWidth="27495" windowHeight="12465" activeTab="0"/>
  </bookViews>
  <sheets>
    <sheet name="Отчет" sheetId="1" r:id="rId1"/>
  </sheets>
  <definedNames>
    <definedName name="_xlnm._FilterDatabase" localSheetId="0" hidden="1">'Отчет'!$B$1:$P$141</definedName>
  </definedNames>
  <calcPr fullCalcOnLoad="1"/>
</workbook>
</file>

<file path=xl/sharedStrings.xml><?xml version="1.0" encoding="utf-8"?>
<sst xmlns="http://schemas.openxmlformats.org/spreadsheetml/2006/main" count="1552" uniqueCount="765">
  <si>
    <t>ID</t>
  </si>
  <si>
    <t>Название</t>
  </si>
  <si>
    <t>Год</t>
  </si>
  <si>
    <t>ISBN</t>
  </si>
  <si>
    <t>Область знаний</t>
  </si>
  <si>
    <t>Гриф</t>
  </si>
  <si>
    <t>Издательство</t>
  </si>
  <si>
    <t>Аннотация</t>
  </si>
  <si>
    <t>Подраздел</t>
  </si>
  <si>
    <t>Объём</t>
  </si>
  <si>
    <t>Издание</t>
  </si>
  <si>
    <t>Учебная литература для</t>
  </si>
  <si>
    <t>Вид издания</t>
  </si>
  <si>
    <t>Теплоэнергетика и теплотехника: Справочная серия: В 4 кн. Кн. 1. Теплоэнергетика и теплотехника. Общие вопросы: справочник</t>
  </si>
  <si>
    <t>978-5-383-00016-8</t>
  </si>
  <si>
    <t>Инженерно-технические науки</t>
  </si>
  <si>
    <t>Издательский дом МЭИ</t>
  </si>
  <si>
    <t>Представлены сведения о ресурсной базе мирового энергетического хозяйства и топливно-энергетическом комплексе РФ, о состоянии энергетики и электрификации страны, функционировании этих отраслей в условиях рыночной экономики. Приведены основные материалы по математике, физике, физической химии растворов, а также материалы, необходимые для решения инженерных задач на ЭВМ. Даны сведения о конструкционных материалах, расчетах на прочность, охране труда в теплоэнергетике и теплотехнике, об экономике, включая характеристики и особенности инвестиционных проектов. Третье издание вышло в 1999 г. Четвертое издание переработано с учетом последних научно-технических достижений и изменения нормативных материалов.</t>
  </si>
  <si>
    <t>Энергетика</t>
  </si>
  <si>
    <t>4-е изд., стереот.</t>
  </si>
  <si>
    <t>ВПО</t>
  </si>
  <si>
    <t>Справочник</t>
  </si>
  <si>
    <t>Теплоэнергетика и теплотехника: Справочная серия: В 4 кн. Кн. 2. Теоретические основы теплотехники. Теплотехнический эксперимент: справочник</t>
  </si>
  <si>
    <t>978-5-383-00017-5</t>
  </si>
  <si>
    <t>Предлагаемый справочник — четвертое издание книги 2 справочной серии «Теплоэнергетика и теплотехника» — содержит сведения по механике жидкости и газа и тепло- и массообмену в различных системах, процессам горения топлив. Описаны современные средства теплотехнических измерений и автоматизации экспериментов, методы экспериментального исследования процессов тепло- и массообмена, теплофизических свойств веществ. Представлены современные нетрадиционные способы преобразования энергии. Третье издание справочника вышло в 2001 г., четвертое издание переработано и дополнено с учетом достижений науки и техники.</t>
  </si>
  <si>
    <t>Теплоэнергетика и теплотехника: Справочная серия: В 4 кн. Кн. 3. Тепловые и атомные электростанции: справочник</t>
  </si>
  <si>
    <t>978-5-383-00018-2</t>
  </si>
  <si>
    <t>Данный справочник — 3-я книга справочной серии «Теплоэнергетика и теплотехника» включает в себя сведения об основном и вспомогательном оборудовании электростанций на органическом и ядерном топливе, обеспечивающем получение и преобразование тепловой энергии, включая обработку рабочего тела—воды, а также об электрооборудовании. Второе издание справочника вышло в 1989 г., третье издание переработано и дополнено с учетом достижений науки и техники.</t>
  </si>
  <si>
    <t>Теплоэнергетика и теплотехника: Справочная серия: В 4 кн. Кн. 4. Промышленная теплоэнергетика и теплотехника: справочник</t>
  </si>
  <si>
    <t>978-5-383-00019-9</t>
  </si>
  <si>
    <t>Данный справочник — 4-я завершающая книга справочной серии «Теплоэнергетика и теплотехника» — включает в себя сведения по высокотемпературным теплотехнологическим, электротермическим и криогенным установкам, характеристики промышленных тепломассообменных аппаратов. Новый раздел посвящен системам энергообеспечения. Большое внимание уделено вопросам энергосбережения и охраны окружающей среды, рассмотрены также вопросы автоматизированного управления. Третье издание справочника вышло в 2004 г., четвертое издание переработано и дополнено с учетом достижений науки и техники.</t>
  </si>
  <si>
    <t>Философский словарь инженера</t>
  </si>
  <si>
    <t>978-5-383-00972-7</t>
  </si>
  <si>
    <t>В статьях предлагаемого читателю словаря раскрывается взаимосвязь и взаимовлияние философского и научно-технического прогресса. Авторы обращают большое внимание на содержание основных понятий философии и техники, а также их историческое развитие. В статьях прослеживается влияние философии, науки и техники на общество, формирование мировоззрения и становление личности. Ряд статей посвящен выдающимся философам, ученым, изобретателям. Настоящее электронное издание подготовлено на основе одноименного печатного издания, вышедшего в Издательском доме МЭИ в 2010 году. Словарь предназначен как для учащихся (студентов и аспирантов), так и для тех, кто интересуется проблемой взаимодействия гуманитарных и технических знаний в прошлом и настоящем, философии и техники в особенности.</t>
  </si>
  <si>
    <t>Учебное пособие</t>
  </si>
  <si>
    <t>Электротехнический справочник. Том 3: Производство, передача и распределение электрической энергии</t>
  </si>
  <si>
    <t>978-5-383-00338-1</t>
  </si>
  <si>
    <t>Приводятся сведения по электрическим системам, электрическим станциям, подстанциям, электропередачам переменного и постоянного тока, электрическим сетям высокого напряжения, электроснабжению городов, сельского хозяйства, промышленности и транспорта, а также по автоматике, защите и автоматизации диспетчерского и технологического управления в электроэнергетических системах. Материал третьего тома существенно обновлен по сравнению с седьмым изданием. Приведены сведения по современному состоянию электроэнергетики, включая вопросы проектирования и эксплуатации электроэнергетических систем и их отдельных компонент, а также методы электроэнергетических расчетов, ориентированные на применение вычислительной техники.</t>
  </si>
  <si>
    <t>Электротехника</t>
  </si>
  <si>
    <t>10-е изд., стереот.</t>
  </si>
  <si>
    <t>Электротехнический справочник: В 4 т. Т. 4. Использование электрической энергии</t>
  </si>
  <si>
    <t>5-7046-0988-0</t>
  </si>
  <si>
    <t>Приведены сведения по общим вопросам электропривода, компонентам его силового канала, микропроцессорным средствам управления, организации систем с элементами проектирования и примерами современных электроприводов, электротермическому оборудованию, оборудованию для электротехнологии, дуговой, электрошлаковой и контактной сварки, электрическому освещению, электрическому транспорту, электрооборудованию автомобилей и тракторов. Материал тома существенно обновлен в сравнении с изданием 1988 г., особенно в части быстро меняющихся элементов и систем — преобразователей частоты, микропроцессорных средств, новых видов электротехнологии, освещения, электрооборудования. Предыдущее 8-е издание т. 4 справочника вышло в свет в 2003 г.</t>
  </si>
  <si>
    <t>9-е изд., стереот.</t>
  </si>
  <si>
    <t>Акимов Е.Г., Коробков Ю.С., Соколов В.П., Таланов Е.В.</t>
  </si>
  <si>
    <t>Выбор и применение низковольтных электрических аппаратов распределения, управления и автоматики</t>
  </si>
  <si>
    <t>978-5-383-01035-8</t>
  </si>
  <si>
    <t>Приведены общие сведения о некоторых электрических аппаратах распределительных устройств, аппаратах управления и автоматики, даны их основные технические характеристики и краткое описание. Основное внимание уделено вопросам выбора изделий применительно к конкретному характеру нагрузки, с которой они работают. Даны примеры выбора аппаратов, что позволит пользователям глубже освоить представленный материал. Настоящее электронное издание подготовлено на основе одноименного печатного издания (2-е изд., стереотип.), вышедшего в Издательском доме МЭИ в 2016 году. Книга является победителем общероссийского Конкурса рукописей учебной, научно-технической литературы по энергетике 2007 года. Для инженерно-технических работников, занимающихся разработкой, выбором и эксплуатацией низковольтных электрических аппаратов. Может быть полезно и для студентов электротехнических специальностей при выполнении расчетных, курсовых и дипломных работ.</t>
  </si>
  <si>
    <t>Александров А.А.</t>
  </si>
  <si>
    <t>Термодинамические основы циклов теплоэнергетических установок: учебное пособие</t>
  </si>
  <si>
    <t>978-5-383-00961-1</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</si>
  <si>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направлениюподготовки дипломированных специалистов "Теплоэнергетика"</t>
  </si>
  <si>
    <t>В пособии рассмотрены основные законы термодинамики и их практическое применение для расчета процессов, составляющих циклы теплоэнергетических установок. Описаны термодинамические свойства веществ, используемых в качестве рабочих тел циклов, таких как идеальный газ, реальные газы, водяной пар. Приведены сведения о справочных материалах, где представлены свойства этих веществ, рекомендуемые для применения в инженерных расчетах. Рассмотрены термодинамические циклы, реализуемые в основном генерирующем оборудовании электростанций: паротурбинных, газотурбинных и парогазовых установках. Настоящее электронное издание подготовлено на основе одноименного печатного издания (3-е изд., стереотип.), вышедшего в Издательском доме МЭИ в 2016 году. Книга предназначена для студентов теплотехнических специальностей вузов и инженерных работников.</t>
  </si>
  <si>
    <t>Теплотехника</t>
  </si>
  <si>
    <t>Алхасов А.Б.</t>
  </si>
  <si>
    <t>Возобновляемые источники энергии</t>
  </si>
  <si>
    <t>978-5-383-00960-4</t>
  </si>
  <si>
    <t>Допущено Учебно-методическим объединением вузов России по образованию в области энергетики и электротехники в качестве учебного пособия для студентов высших учебных заведений, обучающихся по специальности 140202 — «Нетрадиционные и возобновляемые источники энергии» направления подготовки 140200 — «Электроэнергетика»</t>
  </si>
  <si>
    <t>Рассмотрены современное состояние и перспективы использования возобновляемых источников энергии (ВИЭ), их энергетические, экономические и экологические характеристики. Приведены технологические схемы энергетических установок, принципы их работы и основы тепловых и гидродинамических расчетов. Настоящее электронное издание подготовлено на основе одноименного печатного издания (2-е изд., стереотип.), вышедшего в Издательском доме МЭИ в 2016 году. Для студентов вузов, обучающихся по специальности 140202 — «Нетрадиционные и возобновляемые источники энергии» направления подготовки 140200 — «Электроэнергетика».</t>
  </si>
  <si>
    <t>Альтов В.А., Зенкевич В.Б., Кремлев М.Г., Сычев В.В.</t>
  </si>
  <si>
    <t>Стабилизация сверхпроводящих магнитных систем</t>
  </si>
  <si>
    <t>978-5-383-01036-5</t>
  </si>
  <si>
    <t>Книга посвящена важнейшей проблеме, стоящей перед создателями сверхпроводящих магнитных систем, — проблеме стабилизации обмотки магнитной системы. Подробно рассмотрены вопросы тепловой (криостатической) и внутренней стабилизации сверхпроводящих обмоток. Содержится детальный анализ проблемы, приведены практические рекомендации. Первое издание книги на русском языке вышло в 1975 г., второе — в 1984 г. В 1978 г. книга издана в США на английском, а в 1982 г. — в Китае на китайском языках. В предлагаемое переработанное и дополненное издание включены разделы, посвященные стабилизации сверхпроводящих систем, работающих на переменном токе, а также устройств нового поколения на основе высокотемпературных сверхпроводящих материалов. Настоящее электронное издание подготовлено на основе одноименного печатного издания (4-е изд., стереотип.), вышедшего в Издательском доме МЭИ в 2016 году. Книга предназначена для научных работников и инженеров, работающих в области создания и эксплуатации сверхпроводящих магнитных систем различного назначения; она может быть полезна также аспирантам и студентам соответствующих специальностей.</t>
  </si>
  <si>
    <t>Монография</t>
  </si>
  <si>
    <t>Андрюшин А.В., Сабанин В.Р., Смирнов Н.И.</t>
  </si>
  <si>
    <t>Управление и инноватика в теплоэнергетике: учебное пособие</t>
  </si>
  <si>
    <t>978-5-383-01037-2</t>
  </si>
  <si>
    <t>Допущено Учебно-методическим обьединением вузов России по образованию в области энергетики и электротехники в качестве учебного пособия для студентов вузов, обучающихся по направлению подготовки "Теплоэнергетика"</t>
  </si>
  <si>
    <t>Рассматриваются основы теории автоматического управления и инноватики с позиций их применения для построения автоматизированных систем управления технологическими процессами (АСУ ТП) в теплоэнергетике. Представленный материал охватывает способы математического описания элементов линейных динамических систем, в том числе автоматических систем регулирования (АСР), расчет и анализ их устойчивости, методы определения оптимальных настроечных параметров типовых линейных автоматических регуляторов, функционирующих в составе АСР. Приводятся также сведения о логических системах управления и практических методах наладки систем регулирования. В заключительной части учебного пособия приводятся задачи, иллюстрирующие основные разделы теории автоматического управления с примерами решений, а также вариант расчетного задания с рекомендациями по его выполнению. В приложениях для проведения расчетов приведены программы, составленные в среде MathCAD. Настоящее электронное издание подготовлено на основе одноименного печатного издания (2-е изд., стереотип.), вышедшего в Издательском доме МЭИ в 2016 году. Рекомендуется для студентов, изучающих основы теории автоматического управления и инноватики в общепрофессиональной дисциплине «Управление, сертификация и инноватика» по направлению «Теплоэнергетика», а также может быть полезным для специалистов, работающих в области автоматизации технологических процессов.</t>
  </si>
  <si>
    <t>Анучин А.С.</t>
  </si>
  <si>
    <t>Системы управления электроприводов</t>
  </si>
  <si>
    <t>978-5-383-00918-5</t>
  </si>
  <si>
    <t>Допущено УМО вузов России по образованию в области энергетики и электротехники в качестве учебника для студентов высших учебных заведений, обучающихся по направлению подготовки "Электроэнергетика и электротехника"</t>
  </si>
  <si>
    <t>Кратко изложены принципы работы электромеханических преобразователей энергии и электронных преобразователей, получены их модели, необходимые для построения систем управления электроприводов. Рассмотрен вопрос построения современных цифровых систем управления с приведением полного перечня всех необходимых элементов и операций в тракте цифровой системы управления. Для электроприводов постоянного тока, синхронных машин с постоянными магнитами и асинхронных двигателей представлены наиболее распространенные системы управления. Все приведенные в книге структуры систем управления сопровождаются подробными графиками модельных экспериментов.</t>
  </si>
  <si>
    <t>Анучин А.С., Алямкин Д.И., Дроздов А.В., Козаченко В.Ф.</t>
  </si>
  <si>
    <t>Встраиваемые высокопроизводительные цифровые системы управления. Практический курс разработки и отладки программного обеспечения сигнальных микроконтроллеров TMS320x28xxx в интегрированной среде Code Composer Studio</t>
  </si>
  <si>
    <t>978-5-383-00471-5</t>
  </si>
  <si>
    <t>Курс практического освоения технологии разработки и отладки программного обеспечения высокопроизводительных систем управления на базе цифровых сигнальных микроконтроллеров со встроенной специализированной периферией на языке высокого уровня С/С++ в интегрированной компьютерной среде разработки Code Composer Studio. Раcсчитан на самостоятельную работу или работу в лаборатории со стандартными средствами фирмы Texas Instruments, такими как оценочные платы eZdsp F2812/28335. Может быть использован для обучения студентов и слушателей курсов повышения квалификации специалистов промышленности и преподавателей вузов.</t>
  </si>
  <si>
    <t>Автоматизированные системы и информатика</t>
  </si>
  <si>
    <t>Анчарова Т.В., Бодрухина С.С., Буре А.Б.</t>
  </si>
  <si>
    <t>Справочник по энергоснабжению и электрооборудованию промышленных предприятий и общественных зданий</t>
  </si>
  <si>
    <t>978-5-383-00420-3</t>
  </si>
  <si>
    <t>Предлагаемый справочник является первым наиболее полным на сегодняшний день изданием, содержащим сведения по современному теплотехническому и электротехническому оборудованию для различных отраслей промышленности. Его основное назначение — оказать помощь энергетикам России, электрикам и неэлектрикам, в решении практических задач по широкому внедрению новой энергосберегающей и надежной техники в народное хозяйство нашей страны. В справочнике приведены подробные характеристики полного комплекса теплотехнического и электротехнического оборудования (трансформаторов, линий, шинопроводов, насосов, компрессоров, вентиляторов и т.д.). Даны необходимые сведения по осветительным приборам, источникам бесперебойного и автономного питания, диагностическим средствам и др.</t>
  </si>
  <si>
    <t>Арнольдов М.Н., Каржавин В.А., Трофимов А.И.</t>
  </si>
  <si>
    <t>Основы метрологического обеспечения температурного контроля реакторных установок</t>
  </si>
  <si>
    <t>978-5-383-00633-7</t>
  </si>
  <si>
    <t>Допущено УМО вузов России по образованию в области ядерных физики и технологий в качестве учебного пособия для студентов высших учебных заведений, обучающихся по специальности "Электроника и автоматика физических установок" направления подготовки "Ядерные физика и технологии"</t>
  </si>
  <si>
    <t>Рассмотрены вопросы метрологического обеспечения контроля температуры в реакторных установках: законодательно-правовые, организационные и научно-технические. Даны методы проведения температурного контроля на основных энергетических реакторах России (ВВЭР, РБМК и БН) и определения погрешности измерений температуры. Описаны перспективные методы измерений температуры в условиях реакторного облучения.</t>
  </si>
  <si>
    <t>Афонин В.А.</t>
  </si>
  <si>
    <t>Основы теории надежности</t>
  </si>
  <si>
    <t>978-5-383-01030-3</t>
  </si>
  <si>
    <t>В настоящем пособии содержится материал по расчету и статистической оценке различных показателей надежности электронных средств вычислительной техники. Особое внимание уделено методам и средствам оперативного контроля, диагностики, обеспечения контролепригодности и тестопригодности как основным формам обеспечения надежности систем. Настоящее электронное издание подготовлено на основе одноименного печатного издания (2-е изд., стереотип.), вышедшего в Издательском доме МЭИ в 2016 году. Пособие предназначено для студентов, обучающихся по специальности «Вычислительные машины, комплексы, системы и сети», но различные разделы пособия могут использоваться студентами других специальностей, изучающими надежность цифровой техники.</t>
  </si>
  <si>
    <t>Бакулин В.Н., Брещенко Е.М., Дубовкин Н.Ф., Фаворский О.Н.</t>
  </si>
  <si>
    <t>Газовые топлива и их компоненты. Свойства, получение, применение, экология</t>
  </si>
  <si>
    <t>978-5-383-01029-7</t>
  </si>
  <si>
    <t>Систематизированы и обобщены характеристики природного и нефтяного газов, газовых углеводородных топлив. Рассмотрены теплофизические, акустические, оптические, электрические, транспортные (переносные), термохимические, эксплуатационные свойства и экологические характеристики углеводородов C1—C10 и топлив на их основе. Представлены показатели процессов горения и воспламенения. Освещены опыт и перспективы использования газовых топлив в ряде отраслей промышленности. Приведены требования к газовым топливам. Настоящее электронное издание подготовлено на основе одноименного печатного издания (2-е изд., стереотип.), вышедшего в Издательском доме МЭИ в 2016 году. Книга является победителем общероссийского Конкурса рукописей учебной, научно-технической и справочной литературы по энергетике 2006 года. Предназначен для специалистов в области теплоэнергетики, авиационного, автомобильного, железнодорожного и водного транспорта, а также служб хранения и транспортирования газовых топлив; может быть полезен специалистам химической, нефтехимической и газовой промышленности, работникам агропрома, коммунально-бытовых служб и других отраслей народного хозяйства, а также студентам и аспирантам энергетических, транспортных и технологических специальностей технических вузов.</t>
  </si>
  <si>
    <t>Балаков Ю.Н.</t>
  </si>
  <si>
    <t>Безопасность электрических сетей в вопросах и ответах. Часть 1. Устройство электрических сетей</t>
  </si>
  <si>
    <t>978-5-383-00842-3</t>
  </si>
  <si>
    <t>Предлагаемое практическое пособие в двух частях содержит вопросы по устройству, эксплуатации, производству работ и охране труда электрических сетей с ответами на них из нормативных документов, а также общие материалы по схемам, конструкциям электрических сетей, качеству электрической энергии и предназначено для подготовки руководящего состава и электротехнического персонала подразделений хозяйствующих субъектов электроэнергетики к сдаче экзамена по нормативно-техническим документам и Правилам для работы на объектах электроэнергетики Российской Федерации.</t>
  </si>
  <si>
    <t>Безопасность электрических сетей в вопросах и ответах. Часть 2. Техническое обслуживание электрических сетей</t>
  </si>
  <si>
    <t>978-5-383-00843-0</t>
  </si>
  <si>
    <t>Предлагаемое практическое пособие содержит вопросы по устройству, эксплуатации, производству работ и охране труда электрических сетей с ответами на них из нормативных документов, а также общие материалы по схемам, конструкциям электрических сетей, качеству электрической энергии и предназначены для подготовки руководящего состава и электротехнического персонала подразделений хозяйствующих субъектов электроэнергетики к сдаче экзамена по нормативно-техническим документам и Правилам для работы на объектах электроэнергетики Российской Федерации.</t>
  </si>
  <si>
    <t>Балаков Ю.Н.</t>
  </si>
  <si>
    <t>Безопасность энергоустановок в вопросах и ответах. Часть 1. Устройство и эксплуатация энергоустановок</t>
  </si>
  <si>
    <t>978-5-383-00977-2</t>
  </si>
  <si>
    <t>Предлагаемое практическое пособие в двух частях содержит вопросы по устройству, эксплуатации, производству работ и охране труда энергоустановок, тепломеханического оборудования и тепловых сетей и ответы на них из нормативных документов. Предназначено для подготовки руководящего и технического персонала организаций электроэнергетики к сдаче экзамена по нормативно-техническим документам и правилам для объектов энергетики. Настоящее электронное издание подготовлено на основе одноименного печатного издания (2-е изд., стереотип.), вышедшего в Издательском доме МЭИ в 2016 году. Пособие может быть использовано персоналом организаций, выполняющих наладочные, строительно-монтажные и другие работы для объектов электроэнергетики.</t>
  </si>
  <si>
    <t>Безопасность энергоустановок в вопросах и ответах. Часть 2. Охрана труда и техника безопасности</t>
  </si>
  <si>
    <t>978-5-383-00978-9</t>
  </si>
  <si>
    <t>Предлагаемое практическое пособие в двух частях содержит вопросы по устройству, эксплуатации работ и охране труда энергоустановок, тепломеханического оборудования и тепловых сетей и ответы на них из нормативных документов. Предназначено для подготовки руководящего и технического персонала организаций электроэнергетики к сдаче экзамена по нормативно-техническим документам и правилам для объектов энергетики. Настоящее электронное издание подготовлено на основе одноименного печатного издания (2-е изд., стереотип.), вышедшего в Издательском доме МЭИ в 2016 году. Пособие может быть использовано персоналом организаций, выполняющих наладочные, строительно-монтажные и другие работы для объектов электроэнергетики.</t>
  </si>
  <si>
    <t>Балаков Ю.Н., Мисриханов М.Ш., Шунтов А.В.</t>
  </si>
  <si>
    <t>Проектирование схем электроустановок: учебное пособие для вузов</t>
  </si>
  <si>
    <t>978-5-383-01013-6</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</si>
  <si>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всем специальностям направления подготовки дипломированных специалистов 650900 "Электроэнергетика"</t>
  </si>
  <si>
    <t>Приведено методическое обоснование и выбор главных схем электрических соединений электростанций и подстанций, включающее особенности проектирования, критерии и методы принятия решений, формирование структурных схем и схем распределительных устройств электроустановок, а также выбор электрических проводников и аппаратов. Настоящее электронное издание подготовлено на основе одноименного печатного издания (4-е изд., стереотип.), вышедшего в Издательском доме МЭИ в 2016 году. Для студентов вузов электроэнергетических специальностей, инженерно-технических работников проектных организаций и энергосистем.</t>
  </si>
  <si>
    <t>Балковой А.П., Цаценкин В.К.</t>
  </si>
  <si>
    <t>Прецизионный электропривод с вентильными двигателями</t>
  </si>
  <si>
    <t>978-5-383-00457-9</t>
  </si>
  <si>
    <t>Рассмотрено современное состояние теории и практики прецизионного прямого электропривода с вентильными двигателями. Показаны области применения этого электропривода. На элементарной модели качественно проанализированы основные принципы преобразования энергии вентильным двигателем и назначение узлов электропривода. Сформулирована концепция калиброванного управления электроприводом с вентильными двигателями и основные задачи проектирования прецизионного прямого электропривода. Рассмотрены используемые в качестве вентильных двигателей вращающиеся и линейные синхронные машины и другие компоненты прецизионного прямого электропривода.</t>
  </si>
  <si>
    <t>Баранов Н.Н.</t>
  </si>
  <si>
    <t>Нетрадиционные источники и методы преобразования энергии</t>
  </si>
  <si>
    <t>978-5-383-00651-1</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</si>
  <si>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"Электроэнергетика" специальности "Нетрадиционные и возобновляемые источники энергии"</t>
  </si>
  <si>
    <t>Рассматриваются основные направления исследований, разработок и достигнутые результаты в области использования нетрадиционных возобновляемых источников энергии и методов прямого преобразования видов энергии. Прослеживается динамика наращивания работ в ведущих странах мира в последние 30—40 лет по созданию нетрадиционных энергоустановок различных типов, анализируются имеющиеся в настоящее время достижения, а также прогнозные тенденции и перспективы более широкого вовлечения нетрадиционных энергоисточников в мировую энергетику в ближайшие десятилетия.</t>
  </si>
  <si>
    <t>Белов Л.А.</t>
  </si>
  <si>
    <t>Устройства формирования СВЧ-сигналов и их компоненты: учеб. пособ.</t>
  </si>
  <si>
    <t>978-5-383-00497-5</t>
  </si>
  <si>
    <t>Рекомендовано Учебно-методическим объединением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направлению 210300 «Радиотехника»</t>
  </si>
  <si>
    <t>Представлены схемы формирования радиосигналов дециметрового, сантиметрового, миллиметрового и оптического диапазонов; способы стабилизации частоты и модуляции параметров; характеристики серийных компонентов СВЧ-устройств. Анализируются параметры тактовых генераторов, источников стабильных по частоте колебаний на основе кварцевых и диэлектрических резонаторов, генераторов с использованием поверхностных акустических волн и оптоэлектронных линий задержки, стандартов частоты и времени, твердотельных и вакуумных усилителей СВЧ различной мощности, умножителей и делителей частоты, смесителей, быстродействующих фазовых модуляторов, синтезаторов частот и т.д. Приведены примеры структурных схем устройств, выполненных на таких компонентах. Дана обширная справочная база по производителям компонентов, узлов и устройств СВЧ-диапазона.</t>
  </si>
  <si>
    <t>Белоедова И.П., Елисеев Ю.В., Колечицкий Е.С.</t>
  </si>
  <si>
    <t>Расчет электрических полей устройств высокого напряжения: учебное пособие для вузов</t>
  </si>
  <si>
    <t>978-5-383-00971-0</t>
  </si>
  <si>
    <t>Допущено Учебно-методическим объединением вузов России по образованию в области энергетики и электротехники в качестве учебного пособия для студентов высших учебных заведений, обучающихся по специальности 140201 "Высоко-вольтная электроэнергетика и электротехника" направления подготовки 140200 "Электроэнергетика"</t>
  </si>
  <si>
    <t>Обоснована целесообразность применения методов интегральных уравнений и эквивалентных зарядов для расчета электрических полей устройств высокого напряжения. Изложены методы регулирования электрических полей. Приведены результаты расчетов полей различных конструкций. Даны примеры использования метода эквивалентных зарядов для решения задач, характерных для техники высоких напряжений. Приложен компакт-диск с учебными версиями программ расчета плоских и осесимметричных электрических полей. Настоящее электронное издание подготовлено на основе одноименного печатного издания (2-е изд., испр. и дополн.), вышедшего в Издательском доме МЭИ в 2016 году. Для студентов вузов, обучающихся по направлению подготовки «Электроэнергетика», а также для аспирантов этих же специальностей и специалистов, занимающихся проектированием устройств высокого напряжения.</t>
  </si>
  <si>
    <t>Берилов А.В., Сугробов А.М., Грузков С.А., Станкевич И.В.</t>
  </si>
  <si>
    <t>Системы электроснабжения и электрозапуска двигателей автомобилей и тракторов: учебное пособие</t>
  </si>
  <si>
    <t>978-5-383-00637-5</t>
  </si>
  <si>
    <t>Рассмотрены основные понятия и определения, принципы построения и типовые структуры систем электроснабжения и электростартерного пуска автомобилей и тракторов; сформулированы критерии выбора магнитных систем электрических машин автотракторного назначения и примеры их практической реализации; приведены рабочие характеристики и конструкции современных автотракторных генераторов и стартерных электродвигателей и электрические схемы систем регулирования их выходных параметров.</t>
  </si>
  <si>
    <t>Бологова В.В., Рогалев Н.Д., Зубкова А.Г.</t>
  </si>
  <si>
    <t>Экономика энергетики: учебник для вузов</t>
  </si>
  <si>
    <t>978-5-383-00324-4</t>
  </si>
  <si>
    <t>Рекомендовано в качестве учебника для студентов, обучающихся по магистерским программам «Экономика и управление в энергетике», учебной дисциплине «Экономика и управление производством» направления 080200 «Менеджмент»</t>
  </si>
  <si>
    <t>Рассмотрены основные вопросы экономики энергетики: издержки производства энергетической продукции, капитальные вложения в объекты энергохозяйства, вопросы организации труда и заработной платы, прибыль и рентабельность, управление инвестиционной деятельностью и т.п.</t>
  </si>
  <si>
    <t>Борисов Р.К., Жарков Ю.В., Горшков А.В., Колечицкий Е.С.</t>
  </si>
  <si>
    <t>Заземляющие устройства электроустановок. Требования нормативных документов, расчет, проектирование, конструкции, сооружение</t>
  </si>
  <si>
    <t>978-5-383-00827-0</t>
  </si>
  <si>
    <t>Приведены перечень и анализ действующих нормативных документов в области заземляющих устройств и анодной защиты. Рассмотрены конструкции заземляющих устройств для всего спектра номинальных напряжений с учетом современных требований. Изложены современные методы расчетов заземлителей и анодных заземлений, в том числе и численные, а также дана информация об используемых программах. Приводятся особенности проектирования заземляющих устройств различных типов. Излагаются современные методы контроля за состоянием заземляющих устройств.</t>
  </si>
  <si>
    <t>Бортник И.М., Белогловский А.А., Верещагин И.П., Вершинин Ю.Н.</t>
  </si>
  <si>
    <t>Электрофизические основы техники высоких напряжений: учебник для вузов</t>
  </si>
  <si>
    <t>978-5-383-01017-4</t>
  </si>
  <si>
    <t>Допущено УМО вузов России по образованию в области энергетики и электротехники в качестве учебника для студентов, обучающихся по направлению подготовки "Электроэнергетика"</t>
  </si>
  <si>
    <t>Рассмотрены процессы в веществах при воздействии на них сильных электрических полей. Основное внимание уделено условиям возникновения и развития разряда в газах, жидкости и твердом веществе, анализу закономерностей взаимодействия поля с диспергированными материалами. Настоящее электронное издание подготовлено на основе одноименного печатного издания (3-е изд., испр. и дополн.), вышедшего в Издательском доме МЭИ в 2016 году. Для студентов вузов, обучающихся по специальности «Высоковольтные электроэнергетика и электротехника». Может быть полезен специалистам, занимающимся применением высоких напряжений в промышленности.</t>
  </si>
  <si>
    <t>Бродов Ю.М., Аронсон К.Э., Рябчиков А.Ю., Ниренштейн М.А.</t>
  </si>
  <si>
    <t>Справочник по теплообменным аппаратам паротурбинных установок</t>
  </si>
  <si>
    <t>978-5-383-00970-3</t>
  </si>
  <si>
    <t>Приведены сведения, касающиеся основных характеристик, конструкций, методов расчета, анализа режимов работы, особенностей эксплуатации теплообменных аппаратов паротурбинных установок — конденсаторов, аппаратов системы регенеративного подогрева питательной воды, деаэраторов, подогревателей сетевой воды, маслоохладителей, а также вспомогательного теплообменного оборудования тепловых станций и систем теплофикации. Представлены разработки по совершенствованию теплообменных аппаратов, прошедшие апробацию и реализованные на ряде ТЭС. Настоящее электронное издание подготовлено на основе одноименного печатного издания (2-е изд., стереотип.), вышедшего в Издательском доме МЭИ в 2016 году. Книга является победителем общероссийского Конкурса рукописей учебной, научно-технической и справочной литературы по энергетике 2006 года. Для специалистов, занимающихся проектированием, изготовлением и эксплуатацией теплообменных аппаратов паротурбинных установок ТЭС и АЭС, а также студентов вузов, обучающихся по энергомашиностроительным и теплоэнергетическим специальностям.</t>
  </si>
  <si>
    <t>Булкин А.Е.</t>
  </si>
  <si>
    <t>Автоматическое регулирование энергоустановок</t>
  </si>
  <si>
    <t>978-5-383-01022-8</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</si>
  <si>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специальности «Газотурбинные, паротурбинные установки и двигатели» направления подготовки «Энергомашиностроение»</t>
  </si>
  <si>
    <t>Изложены основы теории линейных и нелинейных систем автоматического регулирования (принципы построения, математическое описание, устойчивость, переходные процессы, коррекция динамических свойств и др.) применительно к задачам автоматизации энергетического оборудования ТЭС и АЭС. Рассмотрены современные системы регулирования, защиты и маслоснабжения конденсационных, теплофикационных и влажно-паровых турбин, конструкции их узлов, особенности работы энергоблоков в мощных энергетических системах. Настоящее электронное издание подготовлено на основе одноименного печатного издания (2-е изд., стереотип.), вышедшего в Издательском доме МЭИ в 2016 году. Книга является победителем общероссийского Конкурса рукописей учебной, научно-технической и справочной литературы по энергетике 2007 года. Для студентов вузов, изучающих энергетические установки. Представляет интерес для инженерно-технического персонала электростанций.</t>
  </si>
  <si>
    <t>Булкин А.Е., Трухний А.Д.</t>
  </si>
  <si>
    <t>Тихоходные паровые турбины атомных электрических станций: учебное пособие</t>
  </si>
  <si>
    <t>978-5-383-00524-8</t>
  </si>
  <si>
    <t>Допущено УМО вузов России по образованию в области энергетики и электротехники в качестве учебного пособия для студентов вузов, обучающихся по специальности "Атомные электростанции и установки" направления "Техническая физика" и специальности "Газотурбинные, паротурбинные установки и двигатели" направления "Энергомашиностроение"</t>
  </si>
  <si>
    <t>Описаны особенности и состояние современной атомной энергетики, процессы преобразования энергии на АЭС, тепловые процессы, протекающие в паровых турбинах АЭС, конструкции тихоходных турбин, узлов и деталей турбин К-500-5,9/25, К-1000-5,9/25-1 и К-1000-5,9/25-2 производства ОАО «Турбоатом», работающих на АЭС России, а также наиболее совершенных паровых турбин мощностью 1200—1700 МВт зарубежных производителей. Для турбины К-1000-5,9/25-2 детально рассмотрены конструкции рабочего облопачивания проточной части, валопровода, статора, уплотнений, подшипников, опор валопровода. Особое внимание уделено системе опирания турбоагрегата на фундамент и организации его тепловых расширений. Детально представлены системы маслоснабжения, регулирования и защиты главной турбины и приводной паровой турбины турбопитательного насосного агрегата, а также конструкции элементов этих систем. Рассмотрены конструкции конденсаторов и прочность наиболее ответственных деталей турбины.</t>
  </si>
  <si>
    <t>Бутырин П.А., Толчеев О.В., Шакирзянов Ф.Н.</t>
  </si>
  <si>
    <t>Основы электротехники</t>
  </si>
  <si>
    <t>978-5-383-00857-7</t>
  </si>
  <si>
    <t>Допущено УМО вузов России по образованию о области энергетики и электротехники в качестве учебника для студентов высших учебных заведении, обучающихся по направлению подготовки "Электроэнергетика и электротехника"
Рекомендовано Научно-методическим советом Министерства образования и науки РФ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</si>
  <si>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Материал учебника в основном соответствует действующей программе среднего профессионального образования для студентов электротехнических и электроэнергетических специальностей и примерной программе бакалавриата высших учебных заведений. В книге рассмотрены базовые вопросы электротехники, анализ и методы расчета линейных цепей постоянного, переменного тока трехфазных цепей, нелинейных электрических цепей, цепей с несинусоидальными токами магнитных цепей, а также теория электромагнитного поля. Приведены конструкции и принципы действия основных электрических машин, рассмотрены перспективы развития электротехники. В каждой главе даны примеры расчета наиболее типичных схем, приводятся контрольные вопросы и темы рефератов для самостоятельной работы студентов.</t>
  </si>
  <si>
    <t>Учебник</t>
  </si>
  <si>
    <t>Бутырин П.А., Алексейчик Л.В., Важнов С.А.</t>
  </si>
  <si>
    <t>Сборник задач по теоретическим основам электротехники: в 2 т. Том 1. Электрические и магнитные цепи с сосредоточенными параметрами</t>
  </si>
  <si>
    <t>978-5-383-00657-3</t>
  </si>
  <si>
    <t>Допущено Научно-методическим советом Министерства образования и науки РФ по электротехнике и электронике в качестве учебного пособия для студентов высших учебных заведений, обучающихся по направлениям подготовки "Электроэнергетика и электротехника" и "Электроника и наноэлектроника"</t>
  </si>
  <si>
    <t>Задачник является учебным пособием для студентов электротехнических и электроэнергетических специальностей вузов. Материал задачника охватывает все разделы теории линейных и нелинейных электрических и магнитных цепей и соответствует утвержденной программе курса «Теоретические основы электротехники». Все задачи имеют ответы, много задач с методическими указаниями и подробными решениями. Контрольные работы (задания по вариантам) представляют собой наборы однотипных задач, позволяющих преподавателю оценить текущую успеваемость группы студентов и уровень усвоения ими конкретных тем практических занятий по ТОЭ. Типовые расчеты представляют собой наборы из однотипных более сложных и трудоемких заданий для групп студентов, каждое из которых состоит из ряда подзадач или нескольких независимых задач по укрупненной теме курса ТОЭ.</t>
  </si>
  <si>
    <t>Сборник задач по теоретическим основам электротехники: в 2 т.Том 2. Электрические цепи с распределенными параметрами. Электромагнитное поле</t>
  </si>
  <si>
    <t>978-5-383-00658-0</t>
  </si>
  <si>
    <t>Материал задачника охватывает все разделы теории линейных и нелинейных электрических и магнитных цепей и соответствует утвержденной программе курса «Теоретические основы электротехники». Все задачи имеют ответы, много задач с методическими указаниями и подробными решениями. Контрольные работы (задания по вариантам) представляют собой наборы однотипных задач, позволяющих преподавателю оценить текущую успеваемость группы студентов и уровень усвоения ими конкретных тем практических занятий по ТОЭ. Типовые расчеты представляют собой наборы из однотипных более сложных и трудоемких заданий для групп студентов, каждое из которых состоит из ряда подзадач или нескольких независимых задач по укрупненной теме курса ТОЭ.</t>
  </si>
  <si>
    <t>Васильев И.Е.</t>
  </si>
  <si>
    <t>Надежность электроснабжения</t>
  </si>
  <si>
    <t>978-5-383-00809-6</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</si>
  <si>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140400 "Электроэнергетика и электротехника"</t>
  </si>
  <si>
    <t>Рассмотрен расчет надежности как отдельных элементов, так и систем электроснабжения (СЭС) в целом на основе использования элементов теории вероятностей, а также законов распределения случайных величин. Теоретические положения проиллюстрированы конкретными примерами расчета количественных показателей надежности СЭС.</t>
  </si>
  <si>
    <t>Воробьев М.Д.</t>
  </si>
  <si>
    <t>Полупроводниковая и вакуумная электроника: учебное пособие</t>
  </si>
  <si>
    <t>978-5-383-00518-7</t>
  </si>
  <si>
    <t>Изложены основные разделы дисциплин, являющихся базовыми для обучающихся по специальностям приборного и схемотехнического профиля. Помимо физических основ рассмотрены вопросы прикладного характера, часто встречающиеся в практике применения полупроводниковых и вакуумных активных электронных элементов. Каждый из разделов пособия снабжен вопросами для самоконтроля.</t>
  </si>
  <si>
    <t>Электроника и радиотехника</t>
  </si>
  <si>
    <t>Воронов В.Н., Петрова Т.И.</t>
  </si>
  <si>
    <t>Водно-химические режимы ТЭС и АЭС</t>
  </si>
  <si>
    <t>978-5-383-00145-5</t>
  </si>
  <si>
    <t>Допущено Учебно-методическим объединением вузов России по образованию в области энергетики и электротехники в качестве учебного пособия для студентов высших учебных заведений, обучающихся по специальностям «Технология воды и топлива на тепловых и атомных электрических станциях», «Тепловые электрические станции», «Атомные электрические станции и установки» направлений подготовки 140100 «Теплоэнергетика» и 140400 «Техническая физика»</t>
  </si>
  <si>
    <t>Рассмотрены водно-химические режимы, используемые на современных тепловых и атомных электростанциях, пути поступления и поведение примесей в пароводяном тракте, их влияние на работу оборудования.</t>
  </si>
  <si>
    <t>Головина Е.Ю.</t>
  </si>
  <si>
    <t>Интеллектуальные методы для создания систем поддержки принятия решений</t>
  </si>
  <si>
    <t>978-5-383-00639-9</t>
  </si>
  <si>
    <t>В последние годы в различных сферах деятельности человека находят широкое применение системы поддержки принятия решений, которые также являются одной из основных составляющих современных информационных систем. В учебном пособии рассмотрены классификации методологий и технологий создания систем поддержки принятия решений, обоснована необходимость их разработки с использованием интеллектуальных методов. Приведен анализ логических методов для создания интеллектуальных систем поддержки принятия решений. Рассмотрена разработка прототипов информационных систем, основанных на СУБД, в CASE-средстве Rational Rose Enterprise и среде программирования C++Builder, позволяющая студентам получить не только теоретические знания по созданию информационных систем, но и практические навыки по их разработке.</t>
  </si>
  <si>
    <t>Гомберг Б.Н., Нагайцев В.И., Чепурнов Е.Л.</t>
  </si>
  <si>
    <t>Электрические двигатели небольшой мощности. Специальные вопросы технологии производства: учебное пособие для вузов</t>
  </si>
  <si>
    <t>978-5-383-00867-6</t>
  </si>
  <si>
    <t>Допущено УМО вузов России по образованию в области энергетики и электротехники в качестве учебного пособия для студентов, обучающихся по направлению "Электроэнергетика и электротехника"</t>
  </si>
  <si>
    <t>Пособие посвящено основным этапам жизненного цикла электродвигателей небольшой (до 15 кВт) мощности. В нем рассмотрены специальные технологические приемы изготовления коллекторов, оригинальные технологии изготовления обмоток беспазовых якорей, методы контрольных испытаний, вопросы эксплуатации, технического обслуживания и ремонта. Издание имеет целью восполнить отсутствие учебно-методической литературы по промышленному производству, эксплуатации и испытаниям электродвигателей небольшой мощности.</t>
  </si>
  <si>
    <t>Григорьев Б.А., Цветков Ф.Ф.</t>
  </si>
  <si>
    <t>Тепломассообмен: учебник для вузов</t>
  </si>
  <si>
    <t>978-5-383-00563-7</t>
  </si>
  <si>
    <t>Допущено Учебно-методическим объединением вузов России по образованию в области энергетики и электротехники в качестве учебника для студентов вузов, обучающихся по направлению подготовки "Теплоэнергетика"</t>
  </si>
  <si>
    <t>Изложены основы теории и методы расчета процессов теплопроводности в твердых телах, конвективного теплообмена в однофазной среде, теплообмена при конденсации и кипении, теплообмена излучением между телами, разделенными прозрачной или поглощающей и излучающей средой. Рассмотрены теоретические основы совместных процессов массо- и теплообмена применительно к задачам теплоэнергетики, в том числе и промышленной. Приведены основные положения теплогидравлического расчета теплообменных аппаратов. Теоретический материал дополнен большим количеством примеров решения задач. Настоящее издание книги, выпускаемое как учебник, кардинально переработано по сравнению с предыдущим, вышедшим в Издательском доме МЭИ в 2006 г. в качестве учебного пособия, — отдельные главы существенно дополнены, некоторые параграфы сокращены или изъяты.</t>
  </si>
  <si>
    <t>Даминов А.З., Кирсанов Ю.А., Ковальногов Н.Н., Молочников В.М.</t>
  </si>
  <si>
    <t>Теплообменные аппараты ТЭС: справочник: в 2 кн. Книга 1</t>
  </si>
  <si>
    <t>978-5-383-00980-2</t>
  </si>
  <si>
    <t>Первая книга справочника «Теплообменные аппараты ТЭС» включает в себя описание теплообменных аппаратов теплоэнергетических установок. Приведены схемы отпуска пара и теплоты от паротурбинных установок, описание конструкций и порядок теплового, гидравлического, поверочного и в ряде случаев прочностного расчетов основных элементов теплообменных аппаратов. Настоящее электронное издание подготовлено на основе одноименного печатного издания (2-е изд., стереотип.), вышедшего в Издательском доме МЭИ в 2016 году. Книга является победителем общероссийского Конкурса рукописей учебной, научно-технической и справочной литературы по энергетике 2007 года. Для инженеров-теплоэнергетиков, работающих в энергетическом комплексе страны.</t>
  </si>
  <si>
    <t>Данилов О.Л., Гаряев А.Б., Яковлев И.В., Клименко А.В.</t>
  </si>
  <si>
    <t>Энергосбережение в теплоэнергетике и теплотехнологиях: учебник для вузов</t>
  </si>
  <si>
    <t>978-5-383-00609-2</t>
  </si>
  <si>
    <t>Допущено Министерством образования и науки Российской Федерации в качестве учебника для студентов высших учебных заведений, обучающихся по направлению подготовки "Теплоэнергетика"</t>
  </si>
  <si>
    <t>Рассмотрены основные понятия, принципиальные схемы и методы расчета, связанные с рациональным использованием топливно-энергетических ресурсов. Описаны технические решения, обеспечивающие снижение энергозатрат на производство промышленной продукции и процессы жизнедеятельности как на производстве, так и в жилищно-коммунальном секторе. Уделено внимание составу, способам проведения и анализу результатов энергетических обследований промышленных предприятий.</t>
  </si>
  <si>
    <t>Денисов А.В., Дубровский В.Б., Соловьев В.Н.</t>
  </si>
  <si>
    <t>Радиационная стойкость минеральных и полимерных строительных материалов: справочное пособие</t>
  </si>
  <si>
    <t>978-5-383-00648-1</t>
  </si>
  <si>
    <t>Приведены результаты обзора и обобщения экспериментальных и расчетно-теоретических исследований, а также закономерностей и методов аналитического определения (расчета и прогнозирования) радиационных изменений структуры, размеров и объема, физических свойств минеральных строительных материалов (бетонов, растворов и их составляющих — минералов, горных пород и вяжущих веществ), а также полимерных строительных материалов (пластмасс, каучуков, резины и композиций на их основе — полимербетонов, полимеррастворов, полимерцементных материалов). Данные авторов и других исследователей представлены в виде таблиц, графиков, обобщений, выявленных закономерностей радиационных изменений от величины радиационных нагрузок, условий облучения, состава и структуры материалов, а также в виде описания разработанных авторами методов аналитического определения (прогнозирования) радиационных изменений.</t>
  </si>
  <si>
    <t>Минералогия и материаловедение</t>
  </si>
  <si>
    <t>Дмитриев А.С.</t>
  </si>
  <si>
    <t>Тепловые процессы в наноструктурах: учебное пособие</t>
  </si>
  <si>
    <t>978-5-383-00708-2</t>
  </si>
  <si>
    <t>Допущено УМО вузов России по образованию в области энергетики и электротехники в качестве учебного пособия для студентов вузов, обучающихся по направлению подготовки "Ядерная энергетика и теплофизика"</t>
  </si>
  <si>
    <t>Представлена первая часть учебного пособия по курсу «Тепловые процессы в наноструктурах», который автор читает на кафедре низких температур Московского энергетического института для студентов направления «Ядерная энергетика и теплофизика» по профилю «Нанотехнологии и наноматериалы в энергетике». Материалы пособия используются автором и в курсах «Квантовая и оптическая электроника, нанофотоника», «Введение в наноэнергетику». Пособие посвящено теплофизическим процессам в наноструктурных материалах, базовым методам вычисления переноса тепла теплопроводностью с учетом размерных и квантовых эффектов, а также граничному термосопротивлению наноструктур и переносу тепла излучением с особенностями наномасштабных эффектов.</t>
  </si>
  <si>
    <t>Дьяков А.Ф., Максимов Б.К., Борисов Р.К., Кужекин И.П.</t>
  </si>
  <si>
    <t>Электромагнитная совместимость и молниезащита в электроэнергетике: учебник для вузов</t>
  </si>
  <si>
    <t>978-5-383-00973-4</t>
  </si>
  <si>
    <t>Допущено УМО вузов России по образованию в области энергетики и электротехники в качестве учебника для студентов высшихучебныхзаведений , обучающихся по направлению подготовки 140200 "Электроэнергетика"</t>
  </si>
  <si>
    <t>Изложены актуальные проблемы электромагнитной совместимости и молниезащиты. Описаны источники перенапряжений и помех и каналы их передачи, вызванных молнией, переходными процессами при плановых коммутациях и аварийных режимах на предприятиях электроэнергетики. Проанализирована электромагнитная обстановка на объектах электроэнергетики и показано, что при определенных условиях на них наблюдаются превышения нормированных уровней перенапряжений и помех, что является причиной снижения надежности электроснабжения. Систематизированы данные о зонной концепции ограничения перенапряжений и помех, а также о защитных устройствах, предназначенных для этих целей. Рассмотрены актуальные вопросы биологического и техногенного влияния электромагнитных полей, обеспечения электромагнитной совместимости технических средств в узлах нагрузки. Во второе издание были включены новые главы, посвященные вопросам обеспечения электромагнитной совместимости при проектировании энергообъектов и методике определения электромагнитной обстановки на энергообъектах. Настоящее электронное издание подготовлено на основе одноименного печатного издания (2-е изд., испр. и дополн.), вышедшего в Издательском доме МЭИ в 2011 году. Книга является победителем общероссийского Конкурса рукописей учебной, научно-технической и справочной литературы по энергетике 2006 года. Учебник предназначен для студентов, обучающихся по направлению подготовки 140200 «Электроэнергетика», а также преподавателей, аспирантов и инженерно-технических работников, для слушателей курсов подготовки, переподготовки и повышения квалификации.</t>
  </si>
  <si>
    <t>Дьяков А.Ф., Овчаренко Н.И.</t>
  </si>
  <si>
    <t>Микропроцессорная автоматика и релейная защита электроэнергетических систем</t>
  </si>
  <si>
    <t>978-5-383-00467-8</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</si>
  <si>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140200 «Электроэнергетика»</t>
  </si>
  <si>
    <t>Изложены принципы действия и алгоритмы функционирования, приведены функциональные и структурные схемы интегрированных микропроцессорных устройств автоматики нормального режима и противоаварийного управления (релейной защиты и противоаварийной автоматики) электроэнергетических систем, разработанных в последнее время отечественными ведущими электроэнергетическими организациями (ГУП ВЭИ; ОАО «Институт «Энергосетьпроект»; АО ВНИИЭ; ФГУП «НИИ Электромаш»), научно-техническим и исследовательским центрами (НТЦ «Механотроника», «ИЦ «БРЕСЛЕР»), научно-производственными предприятиями (ООО НПП «ЭКРА», НПП ЗАО «РАДИУС Автоматика») и др. Для студентов, магистрантов и аспирантов, обучающихся по направлению 140200 «Электроэнергетика» по специальности 140203 «Релейная защита и автоматизация электроэнергетических систем» и для эксплуатационного персонала электрических станций и электроэнергетических систем.</t>
  </si>
  <si>
    <t>2-е</t>
  </si>
  <si>
    <t>Евтушенко Ю.М., Крушевский Г.А., Лебедев В.И.</t>
  </si>
  <si>
    <t>Электроизоляционные материалы и системы изоляции для электрических машин: книга 1</t>
  </si>
  <si>
    <t>978-5-383-00697-9</t>
  </si>
  <si>
    <t>Рассмотрены свойства и способы получения сырьевых материалов и полупродуктов, используемых в электрической изоляции: слюды, бумаг и слюдяных бумаг, стеклотканей, пленок, стеклобумаг, основных классов полимеров. Описаны свойства и методы получения электроизоляционных материалов, используемых в системах электрической изоляции электрических машин и аппаратов: лакотканей, намотанных материалов, профильных стеклопластиков, материалов на основе натуральной слюды, слюдинитовой и слюдопластовой бумаг, композиционных материалов на основе пленок и стеклотканей, стеклотекстолитов.</t>
  </si>
  <si>
    <t>Жуков В.В.</t>
  </si>
  <si>
    <t>Электрическая часть электростанций с газотурбинными и парогазовыми установками</t>
  </si>
  <si>
    <t>978-5-383-00936-9</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</si>
  <si>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"Электроэнергетика и электротехника"</t>
  </si>
  <si>
    <t>Рассмотрены принцип действия и устройство газотурбинных и парогазовых установок, генераторов, трансформаторов и коммутационных аппаратов. Приведены электрические схемы электростанций, методы ограничения токов КЗ, способы пуска газотурбинных установок и рекомендации по проектированию электрической части электростанций.</t>
  </si>
  <si>
    <t>Жуков В.В.</t>
  </si>
  <si>
    <t>Бизнес-планирование в электроэнергетике</t>
  </si>
  <si>
    <t>978-5-383-00610-8</t>
  </si>
  <si>
    <t>Допущено Учебно-методическим объединением вузов России по образованию в области энергетики и электротехники в качестве учебного пособия для студентов вузов, обучающихся по направлению подготовки "Электроэнергетика"</t>
  </si>
  <si>
    <t>Изложены основные этапы реформирования и современное состояние электроэнергетики России. Описаны сущность и принципы стратегического планирования и стратегического управления в электроэнергетике, приведены основные положения стратегии и технической политики развития электроэнергетики на период до 2030 г. Отражена роль технической политики в реализации энергетической стратегии Московского региона. Показано, что бизнес-планирование является важным инструментом стратегического управления. Приведены классификация и особенности различных типов бизнес-проектов. Подробно рассмотрены структура бизнес-плана, методика составления основных разделов, способы подготовки и представления необходимой информации. Впервые приведены образцы бизнес-планов различных проектов развития электроэнергетики России (реконструкция и строительство электростанций, линий электропередачи и подстанции, создание новых компаний по диагностике и ремонту энергетического оборудования, а также энергосбытовой компании).</t>
  </si>
  <si>
    <t>Зарянкин А.Е.</t>
  </si>
  <si>
    <t>Механика несжимаемых и сжимаемых жидкостей</t>
  </si>
  <si>
    <t>978-5-383-00903-1</t>
  </si>
  <si>
    <t>Допущено УМО вузов России по образованию в области энергетики и электротехники в качестве учебника для студентов, обучающихся по направлениям подготовки "Энергетическое машиностроение" и "Теплоэнергетика и теплотехника"</t>
  </si>
  <si>
    <t>Книга является учебником по одноименному курсу, читаемому для студентов, обучающихся по энергомашиностроительным и теплотехническим специальностям технических университетов, и в максимальной степени соответствует учебной программе указанного курса. Содержит основные сведения по течению идеальных несжимаемых и сжимаемых жидкостей, несжимаемой вязкой жидкости, потенциальным, вихревым и сверхзвуковым течениям. Большое внимание уделяется вопросам пограничного слоя, турбулентности, течению в трубах, соплах и непрофилированных отверстиях, течению рабочих сред в диффузорах и решетках профилей турбомашин, а также рассматриваются некоторые прикладные задачи, включая задачи о течении двухфазных и двухкомпонентных сред.</t>
  </si>
  <si>
    <t>Машиностроение</t>
  </si>
  <si>
    <t>Зеленохат Н.И.</t>
  </si>
  <si>
    <t>Интеллектуализация ЕЭС России: инновационные предложения</t>
  </si>
  <si>
    <t>978-5-383-00866-9</t>
  </si>
  <si>
    <t>В книге излагается принципиально новый научно обоснованный подход к решению проблемы преобразования ЕЭС России в интеллектуальную, приводятся основные положения теории создания такого энергообъединения и синтезируются алгоритмы для устройств управления, обеспечивающих высокую эффективность ее функционирования в стационарных и переходных режимах.</t>
  </si>
  <si>
    <t>Зорин В.М.</t>
  </si>
  <si>
    <t>Атомные электростанции</t>
  </si>
  <si>
    <t>978-5-383-00604-7</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</si>
  <si>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специальности "Атомные электрические станции и установки" направления подготовки "Техническая физика"</t>
  </si>
  <si>
    <t>Описаны условия работы АЭС и предъявляемые к ней требования общественной и природной среды. В соответствии с системным подходом рассмотрены тепловые схемы, особенности используемого оборудования основных технологических установок и их частей, даны рекомендации по выбору управляемых параметров тепловых схем основного технологического процесса. Представлены сведения по вспомогательным технологическим системам нормальной эксплуатации и системам безопасности отечественных реакторных установок. Рассмотрены основные вопросы компоновки главного корпуса и требования к генеральному плану АЭС.</t>
  </si>
  <si>
    <t>Атомные электростанции. Вводный курс</t>
  </si>
  <si>
    <t>978-5-383-00966-6</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</si>
  <si>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специальности 140404 "Атомные электрические станции" направления подготовки дипломированных специалистов 140400 "Техническая физика"</t>
  </si>
  <si>
    <t>Рассмотрены условия функционирования атомных электростанций, основные требования к ним со стороны окружающей среды, природной и производственной, термодинамические циклы АЭС и их анализ на основе энергетического и эксергетического балансов, показатели тепловой экономичности реальных установок, основы проектирования тепловых схем и структуры основных технологических установок АЭС. Приведены выбор управляемых параметров паропроизводительных установок с водоохлаждаемыми реакторами, характеристики системы технического водоснабжения и конденсационной установки, решения по обоснованию основных параметров системы регенерации теплоты паротурбинной установки. Настоящее электронное издание подготовлено на основе одноименного печатного издания (3-е изд., стереотип.), вышедшего в Издательском доме МЭИ в 2016 году. Для студентов, обучающихся по специальности «Атомные электрические станции и установки» и другим специальностям со специализацией в области ядерной энергетики.</t>
  </si>
  <si>
    <t>Зуева Е.Ю.</t>
  </si>
  <si>
    <t>Гидростатика. Гидродинамика вязкой жидкости. Практикум с методическими указаниями и решениями</t>
  </si>
  <si>
    <t>978-5-383-00745-7</t>
  </si>
  <si>
    <t>В учебном пособии изложены необходимые теоретические сведения и даны рекомендации по анализу и решению задач по разделам «Гидростатика» и «Гидродинамика вязкой жидкости». Также рассмотрены основные свойства жидкостей и газов и гидравлические машины, функционирование которых непосредственно основано на принципах и законах гидродинамики. Приведены детальные решения типовых задач по указанным разделам, предложен набор тематических задач для самостоятельного решения, а также вопросы и задачи для контроля знаний в виде своеобразных тестов. В приложениях содержатся необходимые для решения задач справочные сведения, список основных физических величин и их единиц измерения, используемых в курсах «Механика жидкости и газа» и «Гидрогазодинамика».</t>
  </si>
  <si>
    <t>Гидромеханизация</t>
  </si>
  <si>
    <t>Иванов-Смоленский А.В.</t>
  </si>
  <si>
    <t>Электрические машины: учебник для вузов. В двух томах. Том 1</t>
  </si>
  <si>
    <t>978-5-903072-52-6</t>
  </si>
  <si>
    <t>Допущено Министерством образования Российской Федерации в качестве учебника для студентов высших учебных заведений, обучающихся по направлению подготовки дипломированных специалистов "Электротехника, электромеханика и электротехнологии"</t>
  </si>
  <si>
    <t>Рассматриваются электромеханическое преобразование энергии в электрических машинах и принципы их устройства. Изложены основные вопросы теории и конструкции трансформаторов и асинхронных машин. Первое издание учебника вышло в свет в издательстве «Энергия» в 1980 г.</t>
  </si>
  <si>
    <t>3-е изд., стереот.</t>
  </si>
  <si>
    <t>Электрические машины: учебник для вузов. В двух томах. Том 2</t>
  </si>
  <si>
    <t>978-5-903072-67-4</t>
  </si>
  <si>
    <t>Излагаются основные вопросы теории и конструкций синхронных электрических машин, машин постоянного тока, вентильных и коллекторных машин переменного тока. Рассматриваются переходные процессы в машинах переменного тока (синхронных и асинхронных). Первое издание учебника вышло в свет в 1980 г. в издательстве «Энергия».</t>
  </si>
  <si>
    <t>Ильин Л.А., Рождественский Л.М., Котеров А.Н., Борисов Н.М.</t>
  </si>
  <si>
    <t>Актуальная радиобиология: курс лекций</t>
  </si>
  <si>
    <t>978-5-383-00932-1</t>
  </si>
  <si>
    <t>Данное издание составлено из лекций, прочитанных в рамках образовательной программы Росатома «Высшая школа физики» коллективом специалистов-радиобиологов во главе с акад. Л.А. Ильиным из ведущего центра медико-биологических радиационных исследований — Федерального медицинского биофизического центра им. А.И. Бурназяна ФМБА России. Представленный в книге материал охватывает основные разделы такой многогранной научной дисциплины, как «Радиобиология», от ее молекулярного до организменного и даже социального уровня. Сложность стоявшей перед авторами задачи предопределила многослойность стилистики изложения научных проблем от образно-популярной до приближающейся к узкоспециальной, притом подчас в одной и той же лекции. В лекциях 1, 5 и 6 представлены в наиболее лаконичной и обобщенной форме основные положения и закономерности радиобиологии и ее составной части — радиационной гигиены — с акцентом на особенно актуальные в настоящее время вопросы радиационной безопасности. Лекции 2, 3 и 4 имеют более академический характер и насыщены большим числом конкретных сведений, хотя и в них также подробно рассмотрены прикладные вопросы радиобиологии. Во всех лекциях особое внимание уделено дискуссионному рассмотрению проблемы биологического действия, в том числе и на здоровье человека, низких уровней ионизирующих излучений. Аргументированное обоснование безопасности распространенных в быту и на атомных производствах уровней радиации, к которому приходят авторы представленных лекций, должно способствовать все более широкому распространению радиационных технологий.</t>
  </si>
  <si>
    <t>БЖД, охрана окружающей среды</t>
  </si>
  <si>
    <t>Ильинский Н.Ф.</t>
  </si>
  <si>
    <t>Основы электропривода</t>
  </si>
  <si>
    <t>978-5-383-00001-4</t>
  </si>
  <si>
    <t>Допущено Учебно-методическим объединением по образованию в области энергетики и электротехники в качестве учебного пособия для студентов высших учебных заведений, обучающихся по направлению 551300 "Электротехника, электромеханика и электротехнологии"</t>
  </si>
  <si>
    <t>Кратко изложены физика процессов и принципы управления режимами в современном электроприводе широкого применения, рассмотрены основные функциональные и энергетические характеристики электроприводов постоянного и переменного тока в установившихся и переходных режимах, элементы проектирования электропривода. Изложение основ теории сопровождается многочисленными простыми практическими задачами, полезными при самостоятельном изучении предмета. Первое издание учебного пособия было опубликовано в 2000 г. в Издательстве МЭИ.</t>
  </si>
  <si>
    <t>Иньков Ю.М., Феоктистов В.П., Шабалин Н.Г.</t>
  </si>
  <si>
    <t>Эксплуатация и ремонт электроподвижного состава магистральных железных дорог: учеб. пособие для студентов вузов</t>
  </si>
  <si>
    <t>978-5-383-01014-3</t>
  </si>
  <si>
    <t>Допущено Учебно-методическим объединением вузов России по образованию в области железнодорожного транспорта и транспортного строительства в качестве учебного пособия для студентов вузов, обучающихся по специальности "Электрический транспорт железных дорог"</t>
  </si>
  <si>
    <t>Рассмотрены основные практические и теоретические положения, необходимые при эксплуатации и ремонте электроподвижного состава магистральных железных дорог (электровозов и электропоездов). Приведена технология технического обслуживания и ремонта в депо и на ремонтных заводах. Отражены вопросы контроля качества ремонта, технической диагностики и охраны труда. Настоящее электронное издание подготовлено на основе одноименного печатного издания, вышедшего в Издательском доме МЭИ в 2011 году. Для студентов вузов и техникумов.</t>
  </si>
  <si>
    <t>Казаков Ю.Б.</t>
  </si>
  <si>
    <t>Энергоэффективность работы электродвигателей и трансформаторов при конструктивных и режимных вариациях: учебное пособие для вузов</t>
  </si>
  <si>
    <t>978-5-383-00808-9</t>
  </si>
  <si>
    <t>Допущено УМО вузов России по образованию в области энергетики и электротехники в качестве учебного пособия для студентов, обучающихся по направлению подготовки 140400 "Электроэнергетика и электротехника"</t>
  </si>
  <si>
    <t>В пособии рассмотрено, как изменяются потери холостого хода в трансформаторах при длительной эксплуатации и замене стали магнитопровода; потери при работе асинхронных двигателей в неноминальных режимах, при несимметричном и несинусоидальном напряжении, при питании от преобразователей с широтноимпульсной модуляцией напряжения, изменениях конструкции после ремонтов. Представлены математические зависимости энергоэффективности АД, полученные на основе методов планирования эксперимента.</t>
  </si>
  <si>
    <t>Качанов В.К., Карташев В.Г., Соколов И.В., Шалимова Е.В.</t>
  </si>
  <si>
    <t>Методы обработки сигналов в ультразвуковой дефектоскопии</t>
  </si>
  <si>
    <t>978-5-383-00521-7</t>
  </si>
  <si>
    <t>Излагаются радиотехнические методы обработки сигналов при решении специфических задач ультразвуковой дефектоскопии. Подробно описываются характеристики различных радиотехнических сигналов: простейших импульсов и сложномодулированных сигналов. Рассматриваются преобразования сигналов при прохождении через различные радиотехнические устройства. Значительное место отводится описанию специфических для ультразвуковой дефектоскопии помех и методов борьбы с ними. Излагаются основные положения оптимальной обработки сигналов, обеспечивающей выделение ультразвуковых эхосигналов из белого шума, а также положения пространственно-временной обработки сигналов, позволяющей осуществлять выделение ультразвукового эхосигнала из коррелированной помехи — структурного шума. Отдельная глава посвящена описанию нового широкополосного сигнала — сплит-сигнала — и аспектам его применения в ультразвуковой дефектоскопии.</t>
  </si>
  <si>
    <t>Кириллин В.А., Сычев В.В., Шейндлин А.Е.</t>
  </si>
  <si>
    <t>Техническая термодинамика: учебник для вузов</t>
  </si>
  <si>
    <t>978-5-383-01024-2</t>
  </si>
  <si>
    <t>Допущено Министерством образования и науки Российской Федерации в качестве учебника для студентов высших учебных заведений, обучающихся по направлению подготовки 140100 «Теплоэнергетика»</t>
  </si>
  <si>
    <t>Предлагаемый читателю учебник по праву считается одной из лучших книг в мире по технической термодинамике; он выдержал 11 изданий за рубежом и четыре — в нашей стране. В новом — переработанном и дополненном 5-м издании — наряду с обычными для таких учебников разделами об основных законах термодинамики и вытекающих из них общих теоретических положениях, которые составляют основы для анализа рабочих циклов тепловых двигателей и холодильных машин, изложен ряд вопросов, представляющих интерес в связи с современными достижениями в области термодинамики, теплофизики и энергетики. Теоретические основы изложены строго и с должной полнотой, в духе классических идей. Переработанное и дополненное 5-е издание учебника стало победителем Первого общероссийского конкурса научно-технической, учебной и справочной литературы для энергетики, проведенного РАО «ЕЭС России» совместно с МЭИ в 2006 году.</t>
  </si>
  <si>
    <t>Кирсанов Ю.А., Ковальногов Н.Н., Мингалеева Г.Р., Михеев Н.И.</t>
  </si>
  <si>
    <t>Теплообменные аппараты ТЭС. В 2 книгах. Книга 2</t>
  </si>
  <si>
    <t>978-5-383-00981-9</t>
  </si>
  <si>
    <t>Вторая книга справочника «Теплообменные аппараты ТЭС» состоит из разделов, относящихся к теплообменным аппаратам в цикле энергетических турбоустановок и теплообменным аппаратам вязких жидкостей. Приведены схемы включения теплообменного оборудования в цикл энергетических установок, описаны конструкции и методики теплового, гидравлического, поверочного и в ряде случаев прочностного расчетов основных элементов теплообменных аппаратов. Настоящее электронное издание подготовлено на основе одноименного печатного издания (2-е изд., стереотип.), вышедшего в Издательском доме МЭИ в 2016 году. Книга является победителем общероссийского Конкурса рукописей учебной, научно-технической и справочной литературы по энергетике 2007 года. Для инженеров-теплоэнергетиков, работающих в энергетическом комплексе страны.</t>
  </si>
  <si>
    <t>Колесников А.А., Веселов Г.Е., Кузьменко А.А.</t>
  </si>
  <si>
    <t>Новые технологии проектирования современных систем управления процессами генерирования электроэнергии</t>
  </si>
  <si>
    <t>978-5-383-01015-0</t>
  </si>
  <si>
    <t>В книге на основе методов синергетической теории управления впервые эффективно решается актуальная прикладная проблема взаимосвязанного управления процессами генерирования электроэнергии в сложных энергосистемах, состоящих из объектов типа «турбина—синхронный генератор» и их групп. Рассмотрены новые синергетические технологии проектирования нелинейных агрегированных регуляторов для указанных энергосистем. Изложенные в книге методы имеют чрезвычайно важное значение для проектирования и модернизации принципиально нового класса систем управления современными электроэнергетическими объектами. Настоящее электронное издание подготовлено на основе одноименного печатного издания, вышедшего в Издательском доме МЭИ в 2011 году. Книга является победителем общероссийского Конкурса рукописей учебной, научно-технической и справочной литературы по энергетике 2007 года. Книга предназначена для широкого круга ученых, специалистов и студентов, занимающихся проблемами управления энергосистемами.</t>
  </si>
  <si>
    <t>Конюхова Е.А.</t>
  </si>
  <si>
    <t>Электроснабжение: учебник для вузов</t>
  </si>
  <si>
    <t>978-5-383-00897-3</t>
  </si>
  <si>
    <t>Допущено УМО вузов России по образованию в области энергетики и электротехники в качестве учебника для студентов высших учебных заведений, обучающихся по направлению подготовки 140400 "Электроэнергетика и электротехника"</t>
  </si>
  <si>
    <t>Описаны параметры, технологические процессы и графики нагрузки как отдельных электроприемников, так и потребителей электроэнергии. Дано понятие термина «расчетная нагрузка» и изложены основные методы определения расчетных нагрузок на различных иерархических уровнях систем электроснабжения. Приведены сведения о конструктивном исполнении линий электропередачи, понижающих подстанций и основного электрооборудования электрических сетей. Описаны схемные решения систем электроснабжения. Приведены основы расчета установившихся режимов электрических сетей; освещены вопросы расчета потерь электроэнергии и компенсации реактивной мощности. Изложены подходы к расчетам токов короткого замыкания и проектированию систем электроснабжения объектов на напряжение 6—10/0,4 кВ. Рассмотрены вопросы повышения эффективности функционирования систем электроснабжения.</t>
  </si>
  <si>
    <t>Копылов А.С., Лавыгин В.М., Очков В.Ф.</t>
  </si>
  <si>
    <t>Водоподготовка в энергетике</t>
  </si>
  <si>
    <t>978-5-383-00968-0</t>
  </si>
  <si>
    <t>Допущено Министерством образования Российской Федерации в качестве учебного пособия для студентов высших учебных заведений, обучающихся по специальностям "Тепловые электрические станции" и "Технология воды и топлива на тепловых и атомных электрических станциях" направления подготовки дипломированных специалистов "Теплоэнергетика"</t>
  </si>
  <si>
    <t>Рассмотрены современные методы обработки воды, очистки конденсатов и обезвреживания сточных вод на электростанциях. Описаны устройства, принципы действия, способы расчета и оптимизации основных установок, включенных в схемы предочисток, ионитных, мембранных и термических водоподготовок, даны рекомендации по их эксплуатации. Отражены наиболее значительные достижения в области водоподготовки. Книга дополнена сайтом в Интернете. Настоящее электронное издание подготовлено на основе одноименного печатного издания (3-е изд., стереотип.), вышедшего в Издательском доме МЭИ в 2016 году. Для студентов вузов, обучающихся по направлению «Теплоэнергетика». Может быть полезна инженерно-техническому персоналу энергетических предприятий.</t>
  </si>
  <si>
    <t>Копылов А.С., Очков В.Ф., Чудова Ю.В.</t>
  </si>
  <si>
    <t>Процессы и аппараты передовых технологий водоподготовки и их программированные расчеты: учебное пособие</t>
  </si>
  <si>
    <t>978-5-383-01028-0</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</si>
  <si>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специальности "Технология воды и топлива на тепловых и атомных электрических станциях" направления подготовки "Теплоэнергетика"</t>
  </si>
  <si>
    <t>Рассмотрен ряд свойств и показателей качества природных вод и растворов, влияющих на выбор методов их обработки и использование на энергетических, промышленных и коммунальных предприятиях. Описаны приемы осаждения взвешенных примесей и фильтрования на оборудовании современных типов. Обобщены сведения о мембранных технологиях водоподготовки, об особенностях использования ионообменных материалов в фильтрах различных конструкций и назначений, о стабилизационной и противокоррозионной обработке нагреваемой воды. Отражены преимущества и недостатки способов обеззараживания и биоцидной обработки воды. Приведен ряд программированных расчетных примеров по различным процессам водообработки и водной химии. Содержащийся материал дополняет и детализирует сведения учебного пособия А.С. Копылова, В.М. Лавыгина, В.Ф. Очкова «Водоподготовка в энергетике». Настоящее электронное издание подготовлено на основе одноименного печатного издания (2-е изд., стереотип.), вышедшего в Издательском доме МЭИ в 2016 г оду. Для студентов вузов, обучающихся по направлению «Теплоэнергетика», может быть полезно студентам, обучающимся по специальности «Водоснабжение», а также инженерно-техническим работникам, связанным с решением задач водоприготовления для различных целей.</t>
  </si>
  <si>
    <t>Коротков В.Ф.</t>
  </si>
  <si>
    <t>Автоматическое регулирование в электроэнергетических системах</t>
  </si>
  <si>
    <t>978-5-383-00771-6</t>
  </si>
  <si>
    <t>Допущено УМО вузов России по образованию в области энергетики и электротехники в качестве учебника для студентов высших учебных заведений, обучающихся по специальности 140203 "Релейная защита и автоматизация электроэнергетических систем" направления подготовки 140200 "Электроэнергетика" и для обучающихся по направлению подготовки бакалавров 140400 "Электроэнергетика и электротехника", модуль "Электроэнергетика"</t>
  </si>
  <si>
    <t>Рассмотрены автоматические системы регулирования напряжения, частоты, реактивной и активной мощности применительно к синхронным генераторам, электрическим станциям, электрическим сетям и электроэнергетическим системам. Рассмотрены практически все известные системы возбуждения синхронных генераторов, характеристики автоматических регуляторов возбуждения разных поколений. Изложены принципы автоматического регулирования частоты в электроэнергетических системах с учетом перетоков мощности по межсистемным линиям электропередачи, рассмотрены другие важнейшие вопросы автоматического регулирования.</t>
  </si>
  <si>
    <t>Костюк А.Г., Фролов В.В., Булкин А.Е., Трухний А.Д.</t>
  </si>
  <si>
    <t>Паровые и газовые турбины для электростанций</t>
  </si>
  <si>
    <t>978-5-383-01025-9</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</si>
  <si>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"Тепловые электрические станции" направления подготовки "Теплоэнергетика"</t>
  </si>
  <si>
    <t>Изложены основы теплового процесса паровых и газовых турбин, рассмотрены методики теплового расчета и выбор конструкции. Приведены различные типы турбин, охарактеризованы особенности их эксплуатации в стационарных и переходных режимах. Описаны системы регулирования, защиты и маслоснабжения, а также конденсационные установки. Рассмотрены вопросы прочности и надежности основных элементов турбин. Издание 1-е (1985) вышло в Энергоатомиздате под названием «Паровые и газовые турбины», 2-е издание (2001) — в Издательстве МЭИ под названием «Турбины тепловых и атомных электростанций», 3-е издание (перераб. и доп.) (2008) — в Издательском доме МЭИ под названием «Паровые и газовые турбины для электростанций». Настоящее электронное издание подготовлено на основе одноименного печатного издания (4-е изд., стереотип.), вышедшего в Издательском доме МЭИ в 2016 году. Книга является победителем общероссийского Конкурса рукописей учебной, научно-технической и справочной литературы по энергетике 2006 года. Для студентов вузов, обучающихся по специальности «Тепловые электрические станции» направления подготовки «Теплоэнергетика», полезно также для студентов, обучающихся по направлению «Энергомашиностроение». Представляет интерес для эксплуатационного и ремонтного персонала электростанций.</t>
  </si>
  <si>
    <t>Крючков И.П., Пираторов М.В., Старшинов В.А.</t>
  </si>
  <si>
    <t>Электрическая часть электростанций и подстанций. Справочные и методические материалы для выполнения квалификационных работ: учебно-справочное пособие для вузов</t>
  </si>
  <si>
    <t>978-5-383-00958-1</t>
  </si>
  <si>
    <t>Приведены методические указания для выполнения квалификационных работ с использованием современных нормативно-технических документов, а также основные данные о параметрах и характеристиках синхронных машин, силовых трансформаторов и автотрансформаторов, электрических аппаратов, токоограничивающих реакторов, силовых кабелей и другого электрооборудования, выпускаемого в настоящее время и рекомендуемого к применению.</t>
  </si>
  <si>
    <t>Крючков И.П., Старшинов В.А., Гусев Ю.П.</t>
  </si>
  <si>
    <t>Короткие замыкания и выбор электрооборудования</t>
  </si>
  <si>
    <t>978-5-383-00709-9</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</si>
  <si>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"Электроэнергетика"</t>
  </si>
  <si>
    <t>Рассмотрены методы расчета коротких замыканий, простых и сложных несимметричных режимов в электроэнергетических системах, термического и электродинамического воздействия токов короткого замыкания на проводники и электрические аппараты, методы и способы ограничения токов короткого замыкания, особенности расчетов коротких замыканий в электроустановках напряжением до 1 кВ. Приведены методические указания по практическому использованию устройств защитного отключения, а также особенности расчетов жесткой ошиновки открытых распределительных устройств. Предложен комплекс программ для расчетов коротких замыканий с помощью компьютера.</t>
  </si>
  <si>
    <t>Кузнецов Н.Л.</t>
  </si>
  <si>
    <t>Надежность электрических машин</t>
  </si>
  <si>
    <t>5-903072-07-0</t>
  </si>
  <si>
    <t>Изложены основные методы исследования надежности, теория вероятностей и математическая статистика, общая теория надежности, надежность основных типов электрических машин и статистика отказов, методы экспериментальной оценки надежности, диагностика и прогнозирование надежности, планирование эксперимента. Для студентов технических вузов и специалистов, занимающихся проблемами надежности в области электромеханики и электрических машин.</t>
  </si>
  <si>
    <t>Сборник задач по надежности электрических машин</t>
  </si>
  <si>
    <t>978-5-383-00261-2</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</si>
  <si>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специальности 140601 — «Электромеханика» направления подготовки дипломированных специалистов 140600 — «Электротехника, электромеханика и электротехнологии»</t>
  </si>
  <si>
    <t>В учебном пособии предлагаются задачи по расчету, обеспечению, повышению надежности электрических машин. В начале каждой главы изложен математический аппарат: методы теории вероятностей и математической статистики, общая теория надежности, теории испытаний, теории планирования эксперимента. Необходимые статистические материалы даны в приложениях. Для студентов и аспирантов, а также работников промышленности при решении практических задач обеспечения и повышения надежности электрических машин и электромеханических систем.</t>
  </si>
  <si>
    <t>Кузьмин А.М., Шмелев А.Н., Апсэ В.А.</t>
  </si>
  <si>
    <t>Моделирование физических процессов в энергетических ядерных реакторах на быстрых нейтронах</t>
  </si>
  <si>
    <t>978-5-383-00733-4</t>
  </si>
  <si>
    <t>Допущено Учебно-методическим объединением вузов направления подготовки 140300 «Ядерная физика и технологии» в качестве учебного пособия для студентов высших учебных заведений, обучающихся по направлению «Ядерная физика и технологии»</t>
  </si>
  <si>
    <t>В учебном пособии излагаются необходимые технические сведения, приводится расчетная модель быстрого реактора, обеспечивающая оценку основных характеристик реактора с достаточной точностью, формулируются и описываются способы решения конкретных задач на разных стадиях проектирования. В их число входят задачи, связанные с выбором параметров активной зоны с учетом ограничений по показателям безопасности, с улучшением технико-экономических характеристик за счет, например, выравнивания поля тепловыделения и повышения выгорания топлива.</t>
  </si>
  <si>
    <t>Лабунцов Д.А., Ягов В.В.</t>
  </si>
  <si>
    <t>Механика двухфазных систем</t>
  </si>
  <si>
    <t>978-5-383-00964-2</t>
  </si>
  <si>
    <t>Допущено Министерством образования Российской Федерации в качестве учебного пособия для студентов высших учебных заведений, обучающихся по направлению подготовки дипломированных специалистов «Техническая физика»</t>
  </si>
  <si>
    <t>Изложены общие принципы построения математического описания многофазных систем; особое внимание уделено формулировке универсальных и специальных условий совместности на межфазных границах. Анализируется гидростатическое равновесие газожидкостных систем; волновое движение на поверхности тяжелой жидкости, классические неустойчивости Тейлора и Гельмгольца; гидродинамика гравитационных пленок. Рассмотрены закономерности стационарного движения дискретной частицы (капли или пузырька) в несущей фазе, механизм и количественные характеристики роста паровых пузырьков в объеме равномерно перегретой жидкости и на обогреваемой твердой стенке. Приводятся характеристики течения газожидкостных потоков в канале, методы расчета истинного объемного паросодержания и трения в потоках различной структуры; методы расчеты теплообмена и кризисов при пузырьковом кипении в трубах. Настоящее электронное издание подготовлено на основе одноименного печатного издания (3-е изд., стереотип.), вышедшего в Издательском доме МЭИ в 2016 году. Книга является победителем общероссийского Конкурса рукописей учебной, научно-технической и справочной литературы по энергетике 2006 года. Для студентов технических университетов, специализирующихся в области тепловой и атомной энергетики, авиационной и космической техники, химической технологии.</t>
  </si>
  <si>
    <t>Лаврентьев В.М., Царанов Н.Г.</t>
  </si>
  <si>
    <t>Эксплуатация, техническое обслуживание и ремонт ВЛ 110—1150 кВ: учебно-практическое пособие</t>
  </si>
  <si>
    <t>978-5-383-00884-3</t>
  </si>
  <si>
    <t>В книге рассмотрены вопросы конструктивного исполнения ВЛ 110—1150 кВ, материалы, конструктивные элементы и оборудование, применяемые при сооружении ВЛ, а также методы монтажа элементов ВЛ. Определены требования НТД, методы и приемы работ при эксплуатации, техническом обслуживании и ремонте с целью обеспечения надежной работы ВЛ. Особое внимание уделено безопасному выполнению работ. Рассмотрены вопросы влияния погодных условий на устойчивость ВЛ. Специально рассмотрен порядок выполнения наиболее опасных видов работ (такелажные работы, работы под напряжением, работы в зоне наведенного напряжения).</t>
  </si>
  <si>
    <t>Лавыгин В.М., Назмеев Ю.Г.</t>
  </si>
  <si>
    <t>Теплообменные аппараты ТЭС: учеб. пособие для вузов</t>
  </si>
  <si>
    <t>978-5-383-00134-9</t>
  </si>
  <si>
    <t>Допущено Учебно-методическим объединением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"Теплоэнергетика"</t>
  </si>
  <si>
    <t>Описаны конструкции и характеристики основного теплообменного оборудования тепловых электрических станций. Рассмотрены принципиальные, типовые и конкретные схемы включения основных теплообменных аппаратов в технологическую компоновку оборудования современных ТЭС. Приведены рекомендации по расчету и выбору теплообменных аппаратов ТЭС, а также примеры расчетов конкретного оборудования. Рассмотрены вопросы интенсификации теплообменных процессов.</t>
  </si>
  <si>
    <t>4-е изд., дополненное</t>
  </si>
  <si>
    <t>Ларин Б.М., Бушуев Е.Н.</t>
  </si>
  <si>
    <t>Основы математического моделирования химико-технологических процессов обработки теплоносителя на ТЭС и АЭС</t>
  </si>
  <si>
    <t>978-5-383-01027-3</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</si>
  <si>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специальности 140103 — «Технология воды и топлива на тепловых и атомных электрических станциях» направления подготовки 140100 — «Теплоэнергетика»</t>
  </si>
  <si>
    <t>Рассматриваются общие вопросы математического моделирования технических объектов: составление математических моделей, формирование вычислительных задач и методы их решения. Обобщен существующий опыт математического моделирования систем водообработки на TЭС и АЭС, а также систематизированы результаты исследований, проводимых авторами в течение ряда лет. Содержит большое количество примеров и иллюстраций. Настоящее электронное издание подготовлено на основе одноименного печатного издания (2-е изд., стереотип.), вышедшего в Издательском доме МЭИ в 2016 году. Книга является победителем общероссийского Конкурса рукописей учебной, научно-технической и справочной литературы по энергетике 2007 года. Для студентов энергетических вузов и факультетов, а также инженерно-технических работников энергетических предприятий.</t>
  </si>
  <si>
    <t>Ларин Б.М., Воронов В.Н., Сенина В.А.</t>
  </si>
  <si>
    <t>Химико-технологические режимы АЭС с водо-водяными энергетическими реакторами</t>
  </si>
  <si>
    <t>978-5-903072-21-6</t>
  </si>
  <si>
    <t>Рассматриваются физико-химические основы свойств теплоносителя АЭС — воды и водных растворов — при обычных и повышенных параметрах состояния; основы теории обработки природных вод с целью получения добавочной воды технологических контуров; характеристики химико-технологических процессов и режимов при эксплуатации теплоэнергетического оборудования атомных электростанций (АЭС) с водо-водяными энергетическими реакторами (ВВЭР). Приведены элементы классической теории водного режима и дана характеристика современного состояния водно-химического режима основных контуров АЭС с ВВЭР.</t>
  </si>
  <si>
    <t>Лобов Г.Д.</t>
  </si>
  <si>
    <t>Взаимодействие электромагнитных полей с биообъектами. Конспект лекций</t>
  </si>
  <si>
    <t>978-5-383-00647-4</t>
  </si>
  <si>
    <t>В электродипольном и магнитодипольном приближениях рассмотрены вопросы взаимодействия сред с электрическими и магнитными полями. Полученные результаты обобщены на специфические случаи взаимодействия электромагнитных полей с биологическими объектами. При исследовании физических и математических моделей взаимодействия особое внимание уделяется возможности использования их в прикладных задачах построения радиотехнической аппаратуры как для целей клинической терапии и диагностики в медицине, так и для решения исследовательских задач в теоретической биологии и смежных им дисциплинах.</t>
  </si>
  <si>
    <t>Макаров А.А.</t>
  </si>
  <si>
    <t>Системные исследования развития энергетики: курс лекций</t>
  </si>
  <si>
    <t>978-5-383-00899-7</t>
  </si>
  <si>
    <t>Дан расширенный материал цикла лекций «Системная энергетика», прочитанного автором в рамках Высшей школы физики Госкорпорации «Росатом». Описаны тренды и закономерности развития антропогенной энергетики, методология и инструментарий ее исследования как сложной совокупности самоорганизующихся систем и перспективы развития энергетики мира и России, включая ядерную.</t>
  </si>
  <si>
    <t>Матвеев В.И., Хомяков Ю.С.</t>
  </si>
  <si>
    <t>Техническая физика быстрых реакторов с натриевым теплоносителем: учебное пособие</t>
  </si>
  <si>
    <t>978-5-383-00717-4</t>
  </si>
  <si>
    <t>Допущено УМО вузов России по образованию в области ядерных физики и технологий в качестве учебного пособия для студентов высших учебных заведений, обучающихся по направлению «Ядерная физика и технологии»</t>
  </si>
  <si>
    <t>Показана роль быстрых реакторов в ядерной энергетике. Рассматриваются физика взаимодействия нейтронов с веществом, методы и программы расчета физических характеристик быстрых реакторов, основные физические характеристики быстрых реакторов, различные типы активных зон и их характеристики, основные принципы выбора органов регулирования, эффекты реактивности, основные параметры действующих и проектируемых быстрых реакторов, физические процессы замкнутого топливного цикла.</t>
  </si>
  <si>
    <t>Матюнин В.М.</t>
  </si>
  <si>
    <t>Металловедение в теплоэнергетике</t>
  </si>
  <si>
    <t>978-5-383-00222-3</t>
  </si>
  <si>
    <t>Допущено Научно-методическим советом по материаловедению и технологии конструкционных материалов Министерства образования и науки РФ в качестве учебного пособия для студентов высших учебных заведений, обучающихся по направлениям "Теплоэнергетика" и "Энергомашиностроение"</t>
  </si>
  <si>
    <t>Изложены основы металловедения и его особенности в теплоэнергетике. Рассмотрены условия работы, типы повреждений и требования, предъявляемые к металлу в теплоэнергетике. Показаны изменения, происходящие в структуре и свойствах металла в процессе длительной эксплуатации. Подробно описаны жаропрочные, жаростойкие и коррозионно-стойкие стали и сплавы. Даны понятия о ресурсе металла, его прогнозировании и восстановлении. Приведены современные методики оперативной диагностики структурно-механического состояния металла в теплоэнергетике. Для студентов технических университетов при подготовке бакалавров, специалистов, магистров по направлениям «Теплоэнергетика» и «Энергомашиностроение».</t>
  </si>
  <si>
    <t>Оперативная диагностика механических свойств конструкционных материалов</t>
  </si>
  <si>
    <t>978-5-903072-47-X</t>
  </si>
  <si>
    <t>Изложены научно-практические основы методов оперативной диагностики механических свойств конструкционных материалов по характеристикам твердости и другим параметрам инденторных испытаний. Представлены новые способы механических испытаний металла индентором с регистрацией диаграмм деформирования. Показана возможность оперативной оценки механических свойств металла в условиях пониженных и повышенных температур. Рассмотрены конструкции, принцип действия и области применения современных механических и автоматизированных приборов в стационарном и переносном исполнениях для контроля механических свойств. Приведены примеры оперативной диагностики механических свойств конструкционных материалов в процессе их обработки и длительной эксплуатации в целях оценки остаточного ресурса.</t>
  </si>
  <si>
    <t>Матюнина Ю.В., Кудрин Б.И., Жилин Б.В.</t>
  </si>
  <si>
    <t>Электроснабжение потребителей и режимы: учебное пособие</t>
  </si>
  <si>
    <t>978-5-383-00753-2</t>
  </si>
  <si>
    <t>Допущено УМО вузов России по образованию в области энергетики и электротехники в качестве учебного пособия для студентов, обучающихся по направлению подготовки 140400 «Электроэнергетика и электротехника»</t>
  </si>
  <si>
    <t>Рассмотрены основные принципы построения систем электроснабжения потребителей с учетом современных подходов. Освещены методы расчета электрических нагрузок и выбора электрооборудования, вопросы обеспечения электробезопасности, надежности электроснабжения, качества электрической энергии. Представлены схемы и компоновки подстанций и внутризаводских электрических сетей. Приведены основные положения по расчету токов короткого замыкания, самозапуску электродвигателей, компенсации реактивной мощности. Рассмотрены вопросы организации электропотребления, энергосбережения и договорных отношений потребителей электроэнергии с субъектами электроэнергетики.</t>
  </si>
  <si>
    <t>Медведев В.Т., Колечицкий Е.С., Кондратьева О.Е.</t>
  </si>
  <si>
    <t>Основы охраны труда и техники безопасности в электроустановках</t>
  </si>
  <si>
    <t>978-5-383-00930-7</t>
  </si>
  <si>
    <t>На основе анализа условий электропоражения при обслуживании электроустановок рассматривается эффективность таких защитных мер, как заземление, зануление, автоматическое отключение, выравнивание и уравнивание потенциалов и др. Рассматриваются вопросы обеспечения безопасного выполнения работ в действующих электроустановках напряжением до 1000 и выше 1000 В, включая работы под напряжением. Выделены вопросы защиты персонала от воздействия электрических полей и наведенного напряжения. Все главы сопровождаются примерами решения задач, основанных на анализе причин реальных случаев электротравматизма.</t>
  </si>
  <si>
    <t>Монахов А.Ф., Долин П.А., Медведев В.Т.</t>
  </si>
  <si>
    <t>Электробезопасность. Теория и практика: учебное пособие для вузов</t>
  </si>
  <si>
    <t>978-5-383-00629-0</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</si>
  <si>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направлениям подготовки "Электроэнергетика", "Электротехника, электромеханика и электротехнологии"</t>
  </si>
  <si>
    <t>На основе анализа условий электропоражения в электроустановках рассматривается эффективность таких защитных мер, как заземление, зануление, автоматическое отключение, выравнивание потенциалов и др. Выделены вопросы защиты от электрических полей и наведенного напряжения. Все разделы сопровождаются примерами решения задач, основанных на анализе причин реальных случаев электротравматизма.</t>
  </si>
  <si>
    <t>3-е изд., перераб. и доп.</t>
  </si>
  <si>
    <t>Морыганова Ю.А., Меньшикова В.Л., Кулешов В.Н., Очков В.Ф.</t>
  </si>
  <si>
    <t>Химический анализ в энергетике: В 5 книгах. Кн. 1, 2</t>
  </si>
  <si>
    <t>978-5-383-01026-6</t>
  </si>
  <si>
    <t>В первой и второй книгах рассмотрены фотоколориметрический, спектрофотометрический, титриметрический, гравиметрический методы анализа показателей качества воды. Приведены теоретические обоснования применения данных методов. Представлены методики определения концентраций примесей контурных вод ТЭС и АЭС, а также приготовления растворов реактивов, применяемых при выполнении анализов. Настоящее электронное издание подготовлено на основе одноименного печатного издания (2-е изд., стереотип.), вышедшего в Издательском доме МЭИ в 2016 году. Книга является победителем общероссийского Конкурса рукописей учебной, научно-технической и справочной литературы по энергетике 2006 года. Предназначено для инженерно-технического персонала теплоэнергетических и других промышленных предприятий, на которых производится контроль качества воды. В качестве учебно-практического пособия полезно для студентов и аспирантов, обучающихся по направлению «Теплоэнергетика».</t>
  </si>
  <si>
    <t>Мыцык Г.С., Берилов А.В., Михеев В.В.</t>
  </si>
  <si>
    <t>Поисковое проектирование устройств силовой электроники трансформаторно-полупроводниковые устройства: учебное пособие</t>
  </si>
  <si>
    <t>978-5-383-00417-3</t>
  </si>
  <si>
    <t>Излагается инновационный подход к решению вопросов, связанных с созданием современных устройств силовой электроники, который разработан на кафедре «Электротехнические комплексы автономных объектов (ЭКАО)» МЭИ (ТУ). Основной его задачей является реализация новой концепции проблемно-ориентированного обучения в конкретной области знаний — в области силовой преобразовательной техники, отвечающего современным реалиям времени — вызову конкурентно-ориентированного развития. Пособие является недостающим звеном к учебникам традиционного типа, реализующим декларативно-репродуктивный (поддерживающий) подход к обучению. Оно имеет своей целью обучение творческой (эвристической) процедуре создания (синтеза) техники нового поколения и ориентировано на развитие навыков разработки новых устройств и систем. В пособии целенаправленно (под определенным углом) аккумулируется многолетний опыт авторов как изобретателей, разработчиков новой техники и преподавателей вуза.</t>
  </si>
  <si>
    <t>Непомнящий В.А.</t>
  </si>
  <si>
    <t>Экономические потери от нарушений электроснабжения потребителей</t>
  </si>
  <si>
    <t>978-5-383-01016-7</t>
  </si>
  <si>
    <t>Рассматриваются методические вопросы оценки экономических потерь (ущербов) из-за нарушений электроснабжения потребителей. Приводятся количественные значения удельных показателей этих ущербов для различных отраслей экономики и социальной сферы в зависимости от основных влияющих факторов. Предлагаются пути снижения экономических потерь в национальной экономике как за счет использования оптимального управления ограничениями электроснабжения потребителей при возникновении аварийных ситуаций в системах электроэнергетики, так и путем повышения надежности последних. Настоящее электронное издание подготовлено на основе одноименного печатного издания, вышедшего в Издательском доме МЭИ в 2010 году. Для инженеров и экономистов, занимающихся планированием развития электроэнергетики, электропотребляющих отраслей экономики, а также для аспирантов и студентов соответствующих специальностей.</t>
  </si>
  <si>
    <t>Овчаренко Н.И.</t>
  </si>
  <si>
    <t>Автоматика энергосистем</t>
  </si>
  <si>
    <t>978-5-383-00975-8</t>
  </si>
  <si>
    <t>Допущено Министерством образования и науки Российской Федерации в качестве учебника для студентов высших учебных заведений, обучающихся по направлению подготовки "Электроэнергетика"</t>
  </si>
  <si>
    <t>Изложены принципы действия, основы микроэлектронной, аналоговой и микропроцессорной интегрированной реализации автоматических устройств управления нормальным режимом работы электроэнергетических систем и противоаварийного управления ими. Автоматика нормального режима включает в себя: программный пуск, синхронизацию, регулирование частоты вращения и активной мощности и регулирование возбуждения синхронных и асинхронизированных генераторов, напряжения и реактивной мощности синхронных и статических управляемых компенсаторов и трансформаторов; микропроцессорную реализацию автоматизированных систем управления электростанциями, электроэнергетическими системами, их объединениями и Единой электроэнергетической системой. Противоаварийная автоматика представлена устройствами автоматического повторного включения, автоматикой предотвращения нарушения устойчивости энергосистем и ликвидации асинхронного режима, ограничений изменений режимных параметров в утяжеленных и аварийных ситуациях и современной интегрированной микропроцессорной автоматикой. Настоящее электронное издание подготовлено на основе одноименного печатного издания (3-е изд., испр), вышедшего в Издательском доме МЭИ в 2009 году. Для студентов, магистрантов и аспирантов, обучающихся по направлению 140200 «Электроэнергетика», а также для обучающихся в системе повышения квалификации эксплуатационного персонала электрических станций и электроэнергетических систем.</t>
  </si>
  <si>
    <t>Осика Л.К.</t>
  </si>
  <si>
    <t>Инжиниринг объектов интеллектуальной энергетической системы. Проектирование. Строительство. Бизнес и управление</t>
  </si>
  <si>
    <t>978-5-383-00869-0</t>
  </si>
  <si>
    <t>Книга посвящена актуальным вопросам современного инжиниринга при разработке и осуществлении проектов строительства электросетевых объектов, ТЭС, возобновляемых источников энергии и некоторых энергопотребляющих установок и накопителей электроэнергии, образующих интеллектуальную энергетическую систему в том понимании, которое сложилось сегодня у большинства специалистов электроэнергетической отрасли России. Показано, что основой инжиниринга являются непрерывное моделирование жизненного цикла энергообъектов в соответствии с философией CALS, а также постоянная интеллектуализация их строительства и эксплуатации. Рассмотрены роль и место строительного инжиниринга в энергетическом бизнесе, даются рекомендации по бизнес-процессам и организационной структуре инжиниринговой компании. Большое внимание уделено проблемам обеспечения безопасности, эффективности и надежности создаваемых объектов. Представлены факторы инновационного развития, энергоэффективности и энергетического форсайта. Приведены многочисленные примеры из практики инженерного сопровождения реальных проектов.</t>
  </si>
  <si>
    <t>Расчетные методы интеллектуальных измерений Smart Metering в задачах учета и сбережения электроэнергии: практическое пособие</t>
  </si>
  <si>
    <t>978-5-383-00793-8</t>
  </si>
  <si>
    <t>Рассмотрены различные аспекты выполнения измерений и учета электроэнергии для целей энергосбережения, повышения энергетической эффективности и торговли на рынках электроэнергии. Особое внимание уделено вычислительным процедурам при определении соответствующих учетных показателей, включая потери электроэнергии сетевых компаний. Показано, что главной составляющей «интеллекта» измерительных приборов являются математический аппарат, алгоритмы, позволяющие развивать виды измерений от прямых к косвенным, совокупным и, наконец, к системным. Приведено большое количество примеров практических расчетов учетных показателей и балансов электроэнергии в процессах выполнения интеллектуальных измерений (Smart metering).</t>
  </si>
  <si>
    <t>Пергаменщик Б.К., Теличенко В.И., Темишев Р.Р.</t>
  </si>
  <si>
    <t>Возведение специальных защитных конструкций АЭС</t>
  </si>
  <si>
    <t>978-5-383-00587-3</t>
  </si>
  <si>
    <t>Рассмотрены особенности компоновочно-конструктивных решений АЭС. Приведены данные о стоимости и продолжительности строительства. Основное внимание уделено практическим вопросам возведения защитных оболочек, стен и перекрытий, производству бетонных работ и работ по преднапряжению оболочек. Рассмотрены вопросы контроля качества. Проанализирована проблема выбора способа возведения специальных защитных конструкций. Изложены общий подход и методики определения трудозатрат при возведении оболочек, массивных стен и перекрытий защитных конструкций. Представлены практические примеры оценки трудозатрат и оптимизации монтажной блочности конструкций, а также данные по удельным показателям для основных конструктивных частей реакторного отделения АЭС.</t>
  </si>
  <si>
    <t>Петрова Т.И., Воронов В.Н., Ларин Б.М.</t>
  </si>
  <si>
    <t>Технология организации водно-химического режима атомных электростанций: учебное пособие</t>
  </si>
  <si>
    <t>978-5-383-00684-9</t>
  </si>
  <si>
    <t>Допущено УМО вузов России по образованию в области энергетики и электротехники в качестве учебного пособия для студентов вузов, обучающихся по специальности «Атомные электростанции и установки» направления подготовки «Техническая физика» и специальности «Технология воды и топлива на тепловых и атомных электрических станциях» направления подготовки «Теплоэнергетика»</t>
  </si>
  <si>
    <t>Рассматриваются физико-химические свойства водного теплоносителя — воды и водяного пара — при рабочих параметрах АЭС. Даны характеристики основных примесей, которые могут содержаться в водном теплоносителе и влиять на работу оборудования АЭС. Приведены схемы и описаны водно-химические режимы АЭС с реакторами различных типов, которые используются в России и за рубежом. Даны нормы качества воды и пара для АЭС различных типов и способы их поддержания.</t>
  </si>
  <si>
    <t>Пикина Г.А., Щедеркина Т.Е., Волгин В.В.</t>
  </si>
  <si>
    <t>Идентификация объектов управления в теплоэнергетике</t>
  </si>
  <si>
    <t>978-5-383-00594-1</t>
  </si>
  <si>
    <t>Допущено Учебно-методическим объединением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«Теплоэнергетика»</t>
  </si>
  <si>
    <t>Изложены методы экспериментального определения статических и динамических характеристик объектов управления, а также характеристик возмущающих воздействий. Рассмотрено практическое приложение методов при идентификации тепловых процессов электростанций.</t>
  </si>
  <si>
    <t>Плетнев Г.П.</t>
  </si>
  <si>
    <t>Автоматизация технологических процессов и производств в теплоэнергетике</t>
  </si>
  <si>
    <t>978-5-383-00965-9</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</si>
  <si>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«Автоматизация технологических процессов и производств (энергетика)» направления подготовки дипломированных специалистов «Автоматизированные технологии и производства»</t>
  </si>
  <si>
    <t>Рассматриваются принципы организации и технической реализации автоматизированного управления теплоэнергетическими установками. Подробно рассмотрены элементы теории многоуровневых иерархических систем, приведены концепции построения автоматизированных систем управления тепловых электростанций многофункционального назначения с применением программно-технических комплесков, действующих в едином информационном пространстве. Основное внимание уделено автоматическим системам регулирования и тепловой защиты, непосредственно воздействующим на объекты управления: паровые котлы, турбогенераторы и вспомогательное тепломеханическое оборудование. Даны сведения по автоматизации энергоблоков и электростанций в целом. Приведены соответствующие примеры. Второе издание учебника (1995 г.) вышло в Издательстве МЭИ под названием "Автоматизированные системы управления обектами тепловых электростанций".</t>
  </si>
  <si>
    <t>Польский В.И., Калин Б.А., Якушин В.Л., Чернов И.И.</t>
  </si>
  <si>
    <t>Материаловедческие проблемы экологии в области ядерной энергетики</t>
  </si>
  <si>
    <t>978-5-383-00620-7</t>
  </si>
  <si>
    <t>Допущено УМО вузов России по образованию в области ядерных физики и технологий в качестве учебного пособия для студентов высших учебных заведений, обучающихся по специальности "Радиационная безопасность человека и окружающей среды" направления подготовки "Ядерные физика и технологии"</t>
  </si>
  <si>
    <t>Рассмотрены общие вопросы экологии. Дан сравнительный анализ экологических проблем в различных областях энергетики. Особое внимание уделено материаловедческим проблемам экологии в области ядерной энергетики. Рассмотрены вопросы выемки, временного хранения, транспортировки, переработки или захоронения отработавшего ядерного топлива.</t>
  </si>
  <si>
    <t>Поляков А.К.</t>
  </si>
  <si>
    <t>Языки VHDL и VERILOG в проектировании цифровой аппаратуры на ПЛИС: учебное пособие</t>
  </si>
  <si>
    <t>978-5-383-00773-0</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</si>
  <si>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направлению 230100 «Информатика и вычислительная техника»</t>
  </si>
  <si>
    <t>В настоящем пособии содержится материал по современным методам проектирования цифровых систем на базе программируемых логических схем (ПЛИС) с использованием языков описания аппаратуры HDL — VHDL и VERILOG. Рассмотрены основы проектирования синхронных схем, схемотехники ПЛИС, систем автоматизации проектирования и моделирования цифровой аппаратуры. Представлены основные элементы синтаксиса и семантики обоих языков, особенности структурных и функциональных описаний аппаратуры, специфика синтезабельных описаний. Особое внимание уделено рассмотрению общих элементов HDL и примерам их использования.</t>
  </si>
  <si>
    <t>Автоматика и управление в технических системах</t>
  </si>
  <si>
    <t>Попель О.С., Фортов В.Е.</t>
  </si>
  <si>
    <t>Возобновляемая энергетика в современном мире</t>
  </si>
  <si>
    <t>978-5-383-00959-8</t>
  </si>
  <si>
    <t>Рассмотрены современные технологии преобразования возобновляемых источников энергии (ВИЭ), включая энергетическое использование солнечного излучения для получения электроэнергии, тепла и холода, ветровых потоков, биомассы, геотермальных флюидов, малых водных потоков и низкопотенциального тепла, а также «ключевые» технологии краткосрочного и длительного аккумулирования тепла и электроэнергии. Представлены обобщенные показатели масштабов и эффективности практического применения ВИЭ в мире и России, достигнутые технико-экономические показатели энергоустановок на ВИЭ различных типов и проанализированы тенденции их изменения с начала нового века.</t>
  </si>
  <si>
    <t>Попков О.З.</t>
  </si>
  <si>
    <t>Основы преобразовательной техники</t>
  </si>
  <si>
    <t>978-5-383-00402-9</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</si>
  <si>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«Электротехника, электромеханика и электротехнологии»</t>
  </si>
  <si>
    <t>Рассмотрены принципы преобразования электрической энергии — выпрямления, инвертирования, преобразования частоты. Проанализированы основные схемы преобразовательных устройств. При изложении материала особое внимание уделено физической стороне принципа работы того или иного устройства, анализу основных характеристик и показателей, подходам к расчету и выбору элементов схемы. В конце каждой главы даны контрольные вопросы и задачи, помогающие усвоить материал и обратить внимание на принципиальные вопросы при анализе работы устройств. Предлагаемое учебное пособие предназначено для студентов, обучающихся по специальности «Электропривод и автоматика промышленных установок и технологических комплексов» направления «Электротехника, электромеханика и электротехнологии», а также обучающихся по специальности «Промышленная электроника» по направлению «Электроника и микроэлектроника».</t>
  </si>
  <si>
    <t>Проскуряков К.Н.</t>
  </si>
  <si>
    <t>Ядерные энергетические установки: учебное пособие для вузов</t>
  </si>
  <si>
    <t>978-5-383-00782-2</t>
  </si>
  <si>
    <t>Допущено Учебно-методическим объединением вузов направления подготовки 140300 «Ядерные физика и технологии» в качестве учебного пособия для студентов высших учебных заведений, обучающихся по направлению «Ядерные физика и технологии».</t>
  </si>
  <si>
    <t>Изложены основы ядерной и реакторной физики, а также дано описание существующих, строящихся и проектируемых АЭС России и топливного цикла, представлены сведения об основном оборудовании, системах безопасности, режимах функционирования АЭС с реакторами ВВЭР, РБМК и БН, а также о параметрах и конструктивных особенностях ядерных энергетических установок (ЯЭУ), рассмотрены главные направления научных исследований, касающихся решения актуальных проблем повышения ресурсных характеристик и безопасности ЯЭУ, приведено описание современного состояния и перспектив развития судовой, космической и малой ядерной энергетики, даны примеры решения практических задач по эксплуатации ядерных реакторов.</t>
  </si>
  <si>
    <t>Рисованый В.Д., Захаров А.В., Клочков Е.П.</t>
  </si>
  <si>
    <t>Поглощающие материалы и органы регулирования ядерных реакторов: учебное пособие для вузов</t>
  </si>
  <si>
    <t>978-5-383-00662-7</t>
  </si>
  <si>
    <t>Допущено Учебно-методическим объединением вузов России направления подготовки 140300 «Ядерные физика и технологии» в качестве учебного пособия для студентов высших учебных заведений, обучающихся по направлению «Ядерные физика и технологии»</t>
  </si>
  <si>
    <t>Рассмотрены проблемы использования поглощающих материалов и органов регулирования ядерных реакторов. Представлены ядерные, химические, физико-механические характеристики поглощающих материалов, описаны их свойства при реакторном облучении. Приведены условия эксплуатации органов регулирования, их конструкции, требования к изготовлению, критерии работоспособности, ресурсные характеристики.</t>
  </si>
  <si>
    <t>Розанов Ю.К., Воронин П.А., Рывкин С.Е., Чаплыгин Е.Е.</t>
  </si>
  <si>
    <t>Справочник по силовой электронике</t>
  </si>
  <si>
    <t>978-5-383-00872-0</t>
  </si>
  <si>
    <t>Рассмотрены схемотехника и процессы в силовых электронных устройствах, методы их анализа и характеристики с учетом особенностей применения и эксплуатации. Приведены примеры расчета основных элементов силовых электронных устройств с учетом их использования и предъявляемых требований в электротехнической промышленности.</t>
  </si>
  <si>
    <t>Розанов Ю.К., Рябчицкий М.В., Кваснюк А.А.</t>
  </si>
  <si>
    <t>Силовая электроника: учебник для вузов</t>
  </si>
  <si>
    <t>978-5-383-01023-5</t>
  </si>
  <si>
    <t>Допущено Министерством образования и науки Российской Федерации в качестве учебника для студентов высших учебных заведений, обучающихся по направлению подготовки "Электротехника, электромеханика и электротехнологии"</t>
  </si>
  <si>
    <t>Рассмотрены принципы действия, типовые характеристики и области рационального применения силовых электронных приборов, а также особенности применения в силовой электронике пассивных элементов — трансформаторов, реакторов и конденсаторов. В доступной форме даны методы анализа схем и управления устройствами силовой электроники, описаны принципы действия и способы управления всех типов преобразователей, а также статических компенсаторов мощности и активных фильтров. Подробно изложены методы широтно-импульсной модуляции на основе преобразования трехфазных импульсных систем в двухфазные. Приведены рекомендации по эксплуатации устройств силовой электроники и обеспечению их электромагнитной совместимости. Настоящее электронное издание подготовлено на основе одноименного печатного издания (3-е изд., стереотип.), вышедшего в Издательском доме МЭИ в 2016 году. Книга является победителем общероссийского Конкурса рукописей учебной, научно-технической и справочной литературы по энергетике 2006 года. Для студентов электротехнических специальностей, а также специалистов различного уровня профессиональной подготовки в области силовой электроники.</t>
  </si>
  <si>
    <t>Розанов Ю.К., Бурман А.П., Шакарян Ю.Г.</t>
  </si>
  <si>
    <t>Управление потоками электроэнергии и повышение эффективности электроэнергетических систем: учебное пособие</t>
  </si>
  <si>
    <t>978-5-383-00738-9</t>
  </si>
  <si>
    <t>Рассматриваются различные технологии управления потоками электроэнергии и вопросы повышения эффективности работы энергосистем, связанные с его основным оборудованием. Дан анализ современного состояния электрических систем и их оборудования. Показана необходимость и возможность комплексного решения проблемы по преобразованию электроэнергетики в рамках интеллектуальных линий электропередач (Smart grids) с использованием современного развития техники и в первую очередь приборов силовой электроники. Приведены конкретные примеры по реализации на практике отдельных направлений развития электроэнергетики.</t>
  </si>
  <si>
    <t>Розанов Ю.К., Старшинов В.А., Серебрянников С.В.</t>
  </si>
  <si>
    <t>Основы современной энергетики. Том 2. Современная электроэнергетика</t>
  </si>
  <si>
    <t>978-5-383-00503-3</t>
  </si>
  <si>
    <t>Допущено Учебно-методическим объединением вузов России по образованию в области энергетики и электротехники в качестве учебника для студентов высших учебных заведений, обучающихся по направлениям подготовки "Теплоэнергетика", "Электроэнергетика", "Энергомашиностроение"</t>
  </si>
  <si>
    <t>Изложены основные закономерности явлений и процессов, на которых базируется современная электроэнергетика; на основе этих представлений объясняются устройство, принципы функционирования, режимы работы и т.п. электрогенерирующего оборудования; освещаются все вопросы, связанные с производством, передачей и распределением электрической энергии.</t>
  </si>
  <si>
    <t>5-е изд., стер.</t>
  </si>
  <si>
    <t>Росляков П.В.</t>
  </si>
  <si>
    <t>Методы защиты окружающей среды</t>
  </si>
  <si>
    <t>978-5-383-00056-4</t>
  </si>
  <si>
    <t>Допущено УМО по образованию в области энергетики и электротехники в качестве учебника для студентов высших учебных заведений, обучающихся по направлению подготовки 140500 «Энергомашиностроение»</t>
  </si>
  <si>
    <t>Рассмотрены основные вопросы образования вредных продуктов сгорания при сжигании органических топлив на ТЭС и в котельных. Изложены традиционные и перспективные методы ограничения вредных выбросов ТЭС в воздушный бассейн в процессах топливоподготовки, сжигания топлива и охлаждения продуктов сгорания. Приведены методики расчета выбросов вредных веществ в атмосферу с дымовыми газами.</t>
  </si>
  <si>
    <t>Рыбкин В.М., Рыбкина О.В.</t>
  </si>
  <si>
    <t>Англо-русский политехнический словарь по энергетике и ядерной безопасности: Проектирование, строительство, эксплуатация: в 2 томах. Т. 2. N—Z</t>
  </si>
  <si>
    <t>978-5-383-00852-2</t>
  </si>
  <si>
    <t>Настоящий отраслевой энергетический словарь содержит свыше 782 500 слов, поясняющих свыше 110 000 терминов по различным энергетическим специальностям. Словарь предназначен для переводчиков, ученых, инженеров, преподавателей, студентов и иных специалистов, работающих на электростанциях и/или связанных с тепло-, гидро-, электро- и ядерной техникой, применяемой в других отраслях экономики. Собранные термины употребляются на разных стадиях жизненного цикла энергетического объекта: НИОКР, проектирование, строительство, изготовление оборудования, монтаж, пусконаладка и эксплуатация. Содержит термины, употребляемые в атомной энергетике, включая реакторостроение, ядерную физику, химию (водоочистку и водно-химический режим), радиационную защиту и охрану окружающей среды, а также новые термины, появившиеся с развитием энергетики.</t>
  </si>
  <si>
    <t>Англо-русский политехнический словарь по энергетике и ядерной безопасности: Проектирование, строительство, эксплуатация: в 2 томах. Том 1. A—M</t>
  </si>
  <si>
    <t>978-5-383-00849-2</t>
  </si>
  <si>
    <t>Рыжов Ю.П.</t>
  </si>
  <si>
    <t>Дальние электропередачи сверхвысокого напряжения</t>
  </si>
  <si>
    <t>978-5-383-00158-5</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</si>
  <si>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"Электроэнергетические системы и сети" направления подготовки "Электроэнергетика"</t>
  </si>
  <si>
    <t>Книга посвящена теоретическим и практическим вопросам применения протяженных линий электропередачи сверхвысоких и ультравысоких напряжений переменного и постоянного тока. Содержание книги, относящееся к переменному току, полностью соответствует утвержденной программе учебного курса, который читается студентам вузов, обучающимся по специальности «Электрические системы и сети». Часть книги, посвященная электропередачам постоянного тока, носит ознакомительный характер и может быть использована для самостоятельного изучения этой области электроэнергетики. В книге впервые описаны управляемые (гибкие) линии переменного тока, их назначение, способы управления передаваемой мощностью, возможные пути технической реализации гибких линий. Особое место в книге отведено электропередачам и вставкам постоянного тока, которые все чаще применяются для решения разнообразных задач.</t>
  </si>
  <si>
    <t>Сазанов Б.В., Ситас В.И.</t>
  </si>
  <si>
    <t>Промышленные теплоэнергетические установки и системы: учеб. пособие для вузов</t>
  </si>
  <si>
    <t>978-5-383-00900-0</t>
  </si>
  <si>
    <t>Допущено УМО вузов России по образованию в области энергетики и электротехники в качестве учебного пособия для студентов, обучающихся по направлению подготовки "Теплоэнергетика и теплотехника"</t>
  </si>
  <si>
    <t>На основе системного подхода и математического моделирования рассмотрены вопросы рационального построения теплоэнергетических систем промышленных предприятий (ТЭС ПП) на примере металлургического комбината полного цикла. Изложены методики расчета энергетических показателей паротурбинных, газотурбинных и парогазовых ТЭЦ промышленных предприятий. Приведен анализ характеристик центробежных и осевых турбокомпрессоров и методы их пересчета на реальные условия эксплуатации. Представлены рекомендации по выбору вспомогательного оборудования ТЭС ПП: насосов, тягодутьевых машин, гидромуфт и др. Рассмотрены вопросы применения вторичных энергетических ресурсов и оценки эффективности их использования в ТЭС ПП. Дано описание программно-информационной системы «ОПТИМЕТ» для расчета и оптимизации топливно-энергетических балансов (ТЭБ) усредненного металлургического комбината полного цикла. Проанализированы перспективы развития энергетического комплекса России и совершенствования ТЭС ПП на основе использования возобновляемых источников энергии.</t>
  </si>
  <si>
    <t>Саркисов А.А., Гусев Л.Б., Калинин Р.И.</t>
  </si>
  <si>
    <t>Инженерные основы теории и эксплуатации судовых ядерных реакторов</t>
  </si>
  <si>
    <t>978-5-383-00517-0</t>
  </si>
  <si>
    <t>Допущено УМО вузов России по образованию в области энергетики и электротехники в качестве учебного пособия для студентов вузов, обучающихся по направлению подготовки "Техническая физика"</t>
  </si>
  <si>
    <t>В пособии рассмотрены основные нейтронно-физические и теплофизические процессы, а также организационно-технические мероприятия, характерные для всех этапов жизненного цикла энергетических ядерных реакторов различного назначения (в основном судового). При изложении материала уделялось внимание раскрытию физического смысла основных закономерностей. Авторы использовали свой более чем 40-летний опыт научной и преподавательской деятельности в области атомной энергетики, а также создания учебников и монографий, получивших широкое признание, актуализировав информацию по состоянию на начало 2009 г.</t>
  </si>
  <si>
    <t xml:space="preserve">Серебряков А.С. </t>
  </si>
  <si>
    <t>Трансформаторы: учеб. пособие</t>
  </si>
  <si>
    <t>978-5-383-00871-3</t>
  </si>
  <si>
    <t>Излагаются основы теории силовых трансформаторов. Рассмотрено применение законов электротехники для анализа процессов в трансформаторах. Описан принцип действия трансформаторов, и представлены их конструктивные схемы. Дана математическая модель электромагнитных процессов в трансформаторе. Рассмотрена работа трехфазного трансформатора при симметричной и несимметричной нагрузках. Приведены анализ процессов старения изоляции трансформаторов и методы контроля и диагностики силовых трансформаторов в целях повышения их эксплуатационной надежности, определения остаточного ресурса и обоснованного продления срока службы.</t>
  </si>
  <si>
    <t>Серебрянников С.В., Огоньков В.Г., Сяков В.Г.</t>
  </si>
  <si>
    <t>Электроизоляционные материалы и системы изоляции для электрических машин. В двух книгах. Кн. 2</t>
  </si>
  <si>
    <t>978-5-383-00751-8</t>
  </si>
  <si>
    <t>Приведены результаты разработки отечественных термореактивных видов изоляции для электротехнического оборудования. Подробно описана широко применяемая изоляция, изготавливаемая методом вакуум-нагнетательной пропитки. Рассмотрены результаты испытаний: различных обмоток, влияния технологических операций, данные по эксплуатации электрических машин с новыми типами изоляции. Показано основное технологическое оборудование для изготовления изоляции обмоток.</t>
  </si>
  <si>
    <t>Скачек М.А.</t>
  </si>
  <si>
    <t>Радиоактивные компоненты АЭС: обращение, переработка, локализация: учебное пособие для вузов</t>
  </si>
  <si>
    <t>978-5-383-00734-1</t>
  </si>
  <si>
    <t>Допущено Учебно-методическим объединением вузов в качестве учебного пособия для студентов высших учебных заведений, обучающихся по направлению «Техническая физика» (профиль «Атомные электростанции и установки»)</t>
  </si>
  <si>
    <t>В учебном пособии автором предпринята попытка охватить возможно более широкий круг вопросов, касающихся основных аспектов обращения с отработавшим ядерным топливом и радиоактивными отходами: методы переработки и транспортировки отработавшего ядерного топлива; модернизацию схем переработки исходя из условия нераспространения ядерного оружия; активацию теплоносителя ядерного энергоблока; состав радиоактивных вод и схемы их очистки. Рассмотрены методы переработки жидких и твердых радиоактивных отходов, проблемы выбора площадок для захоронения отработавшего топлива и отходов, альтернативные способы удаления радиоактивных отходов из сферы деятельности человека. По широте охвата и объему затронутых проблем по данной теме книга является одной из первых в нашей стране.</t>
  </si>
  <si>
    <t>Скачек М.А.</t>
  </si>
  <si>
    <t>Обращение с отработавшим ядерным топливом и радиоактивными отходами АЭС</t>
  </si>
  <si>
    <t>978-5-383-00057-1</t>
  </si>
  <si>
    <t>Допущено Учебно-методическим объединением вузов России по образованию в области энергетики и электротехники в качестве учебного пособия для студентов вузов, обучающихся по специальности «Атомные электрические станции и установки» направления подготовки «Техническая физика»</t>
  </si>
  <si>
    <t>В учебном пособии автором предпринята попытка охватить возможно более широкий круг вопросов, касающихся основных аспектов обращения с отработавшим ядерным топливом и радиоактивными отходами: методы переработки отработавшего ядерного топлива и модернизацию схем переработки исходя из условия нераспространения ядерного оружия; методы транспортировки отработавшего ядерного топлива, активацию теплоносителя ядерного энергоблока, состав радиоактивных вод и схемы их очистки. Рассмотрены методы переработки жидких и твердых радиоактивных отходов, проблемы выбора площадок для захоронения отработавшего топлива и отходов, альтернативные способы удаления радиоактивных отходов из сферы деятельности человека. По широте охвата и объему затронутых проблем по данной теме книга является одной из первых в нашей стране.</t>
  </si>
  <si>
    <t>Смирнов Ю.Б., Габараев Б.А., Черепнин Ю.С.</t>
  </si>
  <si>
    <t>Атомная энергетика XXI века</t>
  </si>
  <si>
    <t>978-5-383-00294-0</t>
  </si>
  <si>
    <t>Допущено УМО вузов России по образованию в области энергетики и электротехники в качестве учебного пособия для студентов, обучающихся по специальности 140402 "Теплофизика" направления подготовки 140400 "Техническая физика"</t>
  </si>
  <si>
    <t>Изложены общие сведения о физических процессах в ядерном реакторе, представлены характеристики конструкционных материалов и теплоносителей, используемых в атомной энергетике, а также схемы и конструкции ядерных энергетических установок. Проведен анализ ресурсной базы атомной энергетики. Рассмотрены перспективы развития атомной энергетики в различных странах мира и способы повышения экономических показателей АЭС. Большое внимание уделено замкнутому ядерному топливному циклу, а также крупным международным проектам по разработке ядерных энергетических систем четвертого поколения (GIF-IV) и инновационных ядерных реакторов и топливных циклов (INPRO). Приведены сведения о новых российских эволюционных и инновационных разработках в атомной энергетике. Изложены принципы работы ядерных ракетных двигателей и ядерных энергетических установок для космических летательных аппаратов и результаты исследований в этой области.</t>
  </si>
  <si>
    <t>Соколов Е.Я.</t>
  </si>
  <si>
    <t>Теплофикация и тепловые сети: учебник для вузов</t>
  </si>
  <si>
    <t>978-5-383-00337-4</t>
  </si>
  <si>
    <t>Рекомендовано Министерством образования Российской Федерации в качестве учебника для студентов высших учебных заведений, обучающихся по направлению "Теплоэнергетика"</t>
  </si>
  <si>
    <t>Изложены энергетические основы теплофикации. Даны классификация и методика расчета тепловой нагрузки городов и промышленных районов. Описаны системы централизованного теплоснабжения и режимы их регулирования. Приведены методика гидравлического и теплового расчетов тепловых сетей, схемы, конструкции и методы расчета теплофикационного оборудования ТЭЦ, тепловых сетей, групповых и местных тепловых подстанций. Рассмотрены основные задачи и структура организации эксплуатации систем централизованного теплоснабжения. Переработанное 6-е издание учебника, учитывающее изменения экономической ситуации в стране после 1985 г., вышло в Издательстве МЭИ в 1999 г.</t>
  </si>
  <si>
    <t>Солодов А.П.</t>
  </si>
  <si>
    <t>Математические модели пленочной конденсации</t>
  </si>
  <si>
    <t>978-5-383-00643-6</t>
  </si>
  <si>
    <t>Рассматриваются элементарные базовые модели пленочной конденсации: конденсация на ламинарной гравитационной пленке, конденсация на ламинарной сдвиговой пленке, конденсация на турбулентной гравитационной пленке, конденсация на турбулентной сдвиговой пленке, а затем строится универсальная расчетная методика как интерполяция между указанными асимптотическими решениями.</t>
  </si>
  <si>
    <t>Старшинов В.А., Пираторов М.В., Козинова М.А.</t>
  </si>
  <si>
    <t>Электрическая часть электростанций и подстанций: учебное пособие</t>
  </si>
  <si>
    <t>978-5-383-00874-4</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</si>
  <si>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«Электроэнергетика и электротехника»</t>
  </si>
  <si>
    <t>Рассмотрена электрическая часть электростанций различного типа (ТЭЦ, КЭС, ПГУ, ГТУ, АЭС, ГЭС) и подстанций. Содержится краткая характеристика технологического процесса преобразования различных видов энергии в электрическую. Приведены сведения об основном электротехническом оборудовании и электрических аппаратах. Описаны способы гашения электрической дуги в коммутационных аппаратах различного исполнения. Приведены условия выбора и проверки электрических аппаратов по условиям короткого замыкания. Рассмотрены вопросы построения структурных схем и схем выдачи мощности электростанций и подстанций. Приведены электрические схемы распределительных устройств и схем питания собственных нужд. Даны рекомендации по их применению.</t>
  </si>
  <si>
    <t>Сугробов А.М., Русаков А.М.</t>
  </si>
  <si>
    <t>Проектирование электрических машин автономных объектов: учебное пособие для вузов</t>
  </si>
  <si>
    <t>978-5-383-00754-9</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</si>
  <si>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"Электротехника, электромеханика и электротехнологии"</t>
  </si>
  <si>
    <t>Учебное пособие посвящено проектированию электромашинных преобразователей энергии, предназначенных для работы в системах электроснабжения и электропривода летательных аппаратов, автомобилей, тракторов и других автономных объектов. Изложены особенности проектного расчета генераторов и электродвигателей постоянного и переменного тока, индукторных электрических машин, электрических машин с возбуждением от постоянных магнитов; приведены рекомендации по выбору оптимальных параметров проектируемых преобразователей. Особое внимание уделено электрическим машинам, вопросы проектирования которых недостаточно отражены в технической литературе, и рациональному выбору магнитных материалов для изготовления магнитопровода проектируемых машин.</t>
  </si>
  <si>
    <t>Тимофеев В.Б.</t>
  </si>
  <si>
    <t>Возбуждения в двумерных сильнокоррелированных электронных и электронно-дырочных системах: курс лекций</t>
  </si>
  <si>
    <t>978-5-383-01007-5</t>
  </si>
  <si>
    <t>Изложены материалы лекций и семинаров, состоявшихся в рамках Высшей школы физики, организованной Госкорпорацией «Росатом», третий модуль которой был проведен в г. Сарове в 2013 году. Лекции посвящены разделам физики конденсированных сред, ее основам и перспективам. Изложены сведения о целочисленном и дробном квантовом эффекте Холла, концепция композитных фермионов, новых магнитных структур — скирмионов, рассказано о бозе-эйнштейновской конденсации квазидвумерных экситонов. Настоящее электронное издание подготовлено на основе одноименного печатного издания, вышедшего в Издательском доме МЭИ в 2014 году. Для студентов высшей школы, аспирантов, специалистов в области современной физики.</t>
  </si>
  <si>
    <t>Трухний А.Д.</t>
  </si>
  <si>
    <t>Парогазовые установки электростанций: учебное пособие для вузов</t>
  </si>
  <si>
    <t>978-5-383-00721-1</t>
  </si>
  <si>
    <t>Допущено Учебно-методическим объединением вузов России по образованию
в области энергетики и электротехники в качестве учебного пособия для студентов, обучающихся по направлениям подготовки "Энергетическое машиностроение" и "Теплоэнергетика и теплотехника"</t>
  </si>
  <si>
    <t>Рассмотрены термодинамические основы комбинированных и парогазовых циклов; основные характеристики утилизационных ПГУ, ПГУ с параллельной схемой, с дожиганием, с газопаровой турбиной, сбросные ПГУ, ПГУ с высоконапорным парогенератором, с нагревом питательной воды выхлопными газами ГТУ. Изложены особенности технологического процесса парогазовой ТЭС; принципиальные тепловые схемы утилизационных одно-, двух- и трехконтурных ПГУ, их расчет; конструкции облопачивания газовых турбин и компрессоров, роторов, камер сгорания, корпусов и опор ротора, уплотнений ГТД утилизационных ПГУ. Приведены номенклатура и технические характеристики современных мощных энергетических отечественных ГТУ, ГТД фирм Siemens, Alstom Power, GE Energy, Mitsubishi; особенности конструкций котлов-утилизаторов и паровых турбин для утилизационных ПГУ, компоновок одно- и многовальных ПГУ в машинном зале ТЭС. Описаны режимы работы утилизационных ПГУ и их энергетические характеристики; техническое обслуживание ГТУ в процессе жизненного цикла; технология пусков моноблоков и дубль-блоков; аварийные режимы ПГУ.</t>
  </si>
  <si>
    <t>Трухний А.Д., Изюмов М.А., Поваров О.А., Малышенко С.П.</t>
  </si>
  <si>
    <t>Основы современной энергетики. Том 1. Современная теплоэнергетика</t>
  </si>
  <si>
    <t>978-5-383-00502-6</t>
  </si>
  <si>
    <t>Изложены основные закономерности явлений и процессов, на которых базируется современная теплоэнергетика; объясняются основы технологических процессов преобразования энергии первичных теплоносителей в электроэнергию и товарное тепло на тепловых, атомных, геотермальных и водородных электростанциях; рассматриваются проблемы, связанные с созданием нового энергетического оборудования; описываются конструкции паровых и газовых турбин, энергетических котлов и котлов-утилизаторов, ядерных реакторов, подогревателей сетевой воды, конденсаторов и другого оборудования.</t>
  </si>
  <si>
    <t>Тупов В.Б.</t>
  </si>
  <si>
    <t>Факторы физического воздействия ТЭС на окружающую среду: учебное пособие</t>
  </si>
  <si>
    <t>978-5-383-00758-7</t>
  </si>
  <si>
    <t>Допущено УМО по образованию в области энергетики и электротехники в качестве учебного пособия для студентов вузов, обучающихся по направлению подготовки "Теплоэнергетика и теплотехника"</t>
  </si>
  <si>
    <t>В учебном пособии комплексно рассмотрены теоретические и практические вопросы, связанные с факторами физического воздействия ТЭС на окружающую среду, которыми являются шум, вибрация и электромагнитное излучение. Даны необходимые определения и характеристики факторов физического воздействия. Приведены характеристики энергетического оборудования, оказывающего наибольшее воздействие на окружающую среду; рассмотрены основные способы и методы снижения воздействия физических факторов от объектов энергетики. Дана технико-экономическая оценка мероприятий. Приведены последние санитарные документы, нормирующие физические факторы. Описаны различные конструкции глушителей. Имеется большое число примеров и оригинальных изображений, позволяющих лучше освоить излагаемый материал. Каждый раздел содержит контрольные вопросы и задания.</t>
  </si>
  <si>
    <t>Тупов В.Б., Лысков М.Г.</t>
  </si>
  <si>
    <t>Сборник задач по экологии энергетики: учебное пособие</t>
  </si>
  <si>
    <t>978-5-383-00574-3</t>
  </si>
  <si>
    <t>Сборник задач по экологии энергетики составлен в соответствии с программой курса «Экология» и охватывает разделы указанной программы: экологические характеристики биосферы Земли; загрязнение биосферы Земли вредными выбросами при сжигании органического топлива. Особенностью книги является использование при решении всех задач программного пакета MathCAD. Ко всем задачам даны ответы, а типовые задачи приведены с подробными решениями.</t>
  </si>
  <si>
    <t>Фортов В.Е.</t>
  </si>
  <si>
    <t>Лекции по физике экстремальных состояний вещества</t>
  </si>
  <si>
    <t>978-5-383-01005-1</t>
  </si>
  <si>
    <t>В основу книги положены лекции, прочитанные автором в Высшей школе физики, организованной госкорпорацией «Росатом», в Московском физико-техническом институте, а также материалы научных конференций и симпозиумов. В курсе лекций обсуждаются многообразные физические явления и свойства веществ в экстремальных условиях. Рассмотрены способы генерации, диагностики, теоретические методы описания поведения вещества при экстремально высоких давлениях и температурах, а также состояния вещества с высокими плотностями энергии, возникающие на разных этапах эволюции астрофизических объектов под действием гравитации и термоядерного энерговыделения. Настоящее электронное издание подготовлено на основе одноименного печатного издания, вышедшего в Издательском доме МЭИ в 2013 году. Книга может быть полезной широкому кругу ученых, аспирантов и студентов естественнонаучных специальностей, открывая им доступ к оригинальным работам и позволяя ориентироваться в увлекательных проблемах современной физики экстремальных состояний вещества.</t>
  </si>
  <si>
    <t>Хамаза А.А., Ковалевич О.М., Ларина С.В.</t>
  </si>
  <si>
    <t>Атомная энергетика: развитие, безопасность, международное сотрудничество</t>
  </si>
  <si>
    <t>978-5-383-00920-8</t>
  </si>
  <si>
    <t>В книге дается обзор развития атомной отрасли с момента ее появления и по сегодняшний день в СССР, России и развитых странах в аспектах международных отношений, законодательства, технических характеристик. Рассмотрена основная деятельность по мирному использованию атомной энергии по десятилетиям — с 50-х годов до настоящего времени. Подробно отражены становление и развитие атомной отрасли, вопросы обеспечения безопасности. Анализируется правовая и нормативная база. Описана деятельность международных организаций и их сотрудничество с СССР и Россией.</t>
  </si>
  <si>
    <t>Холодный С.Д., Серебрянников С.В., Боев М.А.</t>
  </si>
  <si>
    <t>Методы испытаний и диагностики в электроизоляционной и кабельной технике</t>
  </si>
  <si>
    <t>978-5-383-00974-1</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</si>
  <si>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специальности "Электроизоляционная, кабельная и конденсаторная техника" направления подготовки "Электротехника, электромеханика и электротехнологии"</t>
  </si>
  <si>
    <t>Изложены в обобщенном виде сведения о наиболее широко применяемых методах испытаний, а также даны сведения, необходимые для совершенствования и разработки новых методов испытаний, оценки погрешностей испытаний, показаны пути автоматизации испытаний. Приведены данные о современных физических и физико-химических методах исследований материалов, которые применяют в электроизоляционной и кабельной технике. Настоящее электронное издание подготовлено на основе одноименного печатного издания (2-е изд., стереотип.), вышедшего в Издательском доме МЭИ в 2016 году. Книга является победителем общероссийского Конкурса рукописей учебной, научно-технической и справочной литературы по энергетике 2007 года. Для студентов специальности «Электроизоляционная, кабельная и конденсаторная техника», может быть использовано в системе повышения квалификации специалистов, работающих в этой области техники.</t>
  </si>
  <si>
    <t>Цанев С.В., Буров В.Д., Земцов А.С., Осыка А.С.</t>
  </si>
  <si>
    <t>Газотурбинные энергетические установки</t>
  </si>
  <si>
    <t>978-5-383-00504-0</t>
  </si>
  <si>
    <t>Допущено Учебно-методическим объединением вузов России по образованию в области энергетики и электротехники в качестве учебного пособия для студентов вузов, обучающихся по направлению подготовки "Теплоэнергетика"</t>
  </si>
  <si>
    <t>Изложены основы теории энергетических газотурбинных установок электростанций. Значительное внимание уделено особенностям их конструкций и составу тепловых схем, методам повышения КПД производства электроэнергии и экономии топлива. Приведены методики расчета показателей их экономичности. Особое внимание уделено факторам, влияющим на режимы и характеристики ГТУ, способам регулирования отпуска электроэнергии. Рассмотрены вопросы улучшения экологических показателей установок. Предназначено для студентов энергетических вузов, может быть полезно научным сотрудникам, инженерам, персоналу электростанций.</t>
  </si>
  <si>
    <t>Шведов Г.В., Сипачева О.В., Савченко О.В.</t>
  </si>
  <si>
    <t>Потери электроэнергии при ее транспорте по электрическим сетям: расчет, анализ, нормирование и снижение: учебное пособие для вузов</t>
  </si>
  <si>
    <t>978-5-383-00832-4</t>
  </si>
  <si>
    <t>Допущено УМО вузов России по образованию в области энергетики и электротехники в качестве учебного пособия для студентов, обучающихся по направлению подготовки 140400 "Электроэнергетика и электротехника", модуль "Электроэнергетика". Рекомендовано федеральным государственным бюджетным образовательным учреждением высшего профессионального образования "Национальный исследовательский университет "МЭИ" в качестве учебного пособия для студентов, обучающихся по направлению подготовки 140400 "Электроэнергетика и электротехника"</t>
  </si>
  <si>
    <t>Приведены основные причины «появления» потерь электроэнергии в электрических сетях и описана их структура. Дан ответ на вопрос о рациональном уровне потерь электроэнергии в электрических сетях. Описаны и проиллюстрированы примерами основные методы расчета различных составляющих технологических потерь электроэнергии в электрических сетях разных классов напряжения, мероприятия по их снижению и оценка экономической эффективности этих мероприятий. К рассматриваемым примерам даны полные решения и подробные объяснения. Изложены принципы нормирования потерь электроэнергии. Приведено описание лабораторных работ, выполняемых с применением наиболее мощного в России программного комплекса по расчету, анализу и снижению потерь электроэнергии — РАП-стандарт, учебная версия которого прилагается к учебному пособию.</t>
  </si>
  <si>
    <t>Шведов Г.В.</t>
  </si>
  <si>
    <t>Городские распределительные электрические сети: схемы и режимы нейтрали</t>
  </si>
  <si>
    <t>978-5-383-00642-9</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</si>
  <si>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140200 «Электроэнергетика»</t>
  </si>
  <si>
    <t>В первой части учебного пособия рассмотрены основные свойства режимов нейтрали городских и поселковых распределительных электрических сетей напряжением до 35 кВ, приведены их режимные и технико-экономические характеристики, проиллюстрированы области применения различных режимов нейтрали. Вопросы режимов нейтрали изложены применительно к дисциплинам «Системы электроснабжения» и «Электроснабжение». Во второй части подробно описаны применяемые в настоящее время схемы городских и поселковых распределительных электрических сетей напряжением 6–20 кВ и 380 В. Изложены способы и принципы построения, основы работы возможных схем сети, их технико-экономические характеристики. Показан последовательный переход от простейших нерезервированных схем к полностью автоматизированным многолучевым схемам. Рассмотрены отличия расчетных условий для выбора параметров элементов различных схем сетей.</t>
  </si>
  <si>
    <t>Электроснабжение городов: электропотребление, расчетные нагрузки, распределительные сети: учебное пособие</t>
  </si>
  <si>
    <t>978-5-383-00743-3</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</si>
  <si>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направлениям подготовки 140200 "Электроэнергетика" и 140400 "Электроэнергетика и электротехника"</t>
  </si>
  <si>
    <t>В первой части учебного пособия рассмотрены физические основы формирования режимов электропотребления. Показана актуальность и возможные способы управления электропотреблением. Во второй части дано понятие термина «расчетная нагрузка». Приведена математическая модель электрических нагрузок. Рассмотрены и проиллюстрированы примерами методы определения расчетных нагрузок элементов систем электроснабжения городов. В третьей части рассмотрены режимные и технико-экономические характеристики различных режимов нейтрали городских и поселковых распределительных электрических сетей напряжением до 35 кВ, проиллюстрированы области их применения. В четвертой части подробно описаны применяемые в настоящее время схемы распределительных электрических сетей напряжением 6—20 кВ и 380 В. Изложены способы и принципы построения, основы работы возможных схем сети, их технико-экономические характеристики. Показан последовательный переход от простейших нерезервированных схем к полностью автоматизированным многолучевым схемам.</t>
  </si>
  <si>
    <t>Шонин Ю.П., Путилов В.Я.</t>
  </si>
  <si>
    <t>Монтаж, техническое обслуживание и ремонт силовых масляных трансформаторов</t>
  </si>
  <si>
    <t>978-5-383-00760-0</t>
  </si>
  <si>
    <t>Изложены сведения по устройству, монтажу, техническому обслуживанию, диагностике и ремонту силовых масляных трансформаторов, автотрансформаторов и реакторов.</t>
  </si>
  <si>
    <t>Ягов В.В.</t>
  </si>
  <si>
    <t>Теплообмен в однофазных средах и при фазовых превращениях: учебное пособие для вузов</t>
  </si>
  <si>
    <t>978-5-383-00854-6</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</si>
  <si>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"Ядерная энергетика и теплофизика"</t>
  </si>
  <si>
    <t>Содержание учебного пособия соответствует программе дисциплины «Тепломассообмен», которая читается студентам, обучающимся по профилю теплофизика в рамках направления подготовки «140700. Ядерная энергетика и теплофизика». В первой части книги дается общая характеристика процессов однофазного конвективного теплообмена, выводятся дифференциальные уравнения сохранения, кратко излагаются основы теории подобия. Далее представлены все традиционные разделы однофазного конвективного теплообмена: теплообмен в ламинарном и турбулентном пограничном слое, при внешнем обтекании одиночного цилиндра и в пучках труб; теплообмен при свободной конвекции; теплообмен при течении в каналах. Во второй части книги во вводной главе кратко изложены закономерности переноса через межфазные поверхности, анализируются неравновесные эффекты на границах раздела фаз. Теплообмену при конденсации и кипении посвящены две последние главы книги, при этом последний раздел (гл. 9) изложен значительно подробнее, чем это делается обычно в курсах тепломассообмена. В этой главе использованы многие результаты научных исследований автора.</t>
  </si>
  <si>
    <t>Яковлев В.Н., Пантелеев В.И., Суров В.П.</t>
  </si>
  <si>
    <t>Электромагнитная совместимость электрооборудования электроэнергетики и транспорта: учебное пособие</t>
  </si>
  <si>
    <t>978-5-383-00398-5</t>
  </si>
  <si>
    <t>Рассмотрены вопросы электромагнитной совместимости и электромагнитной обстановки на энергетических и промышленных объектах, особенности конструкций, основные электрические параметры и технические характеристики передачи направляющих систем и цепей подземных и металлических сооружений. Изложены методы и способы защиты сооружений связи от электромагнитного влияния линий электропередачи и электрифицированного рельсового транспорта. Приведена нормативно-техническая документация по ЭМС. Рассмотрена природа возникновения и распространения блуждающих токов в земле, на смежных сооружениях и их источниках: электрифицированных железных дорогах, метрополитенах и трамваях. Приведены методы расчета гальванического влияния тяговых сетей и линий электропередачи постоянного и переменного токов на смежные сооружения, защиты металлических подземных инженерных сооружений от электрокоррозии блуждающими токами.</t>
  </si>
  <si>
    <t>Авторы</t>
  </si>
  <si>
    <t>Глаголев В.Б.</t>
  </si>
  <si>
    <t>Программирование на языке Visual Basic 2008. Конспект лекций: учеб. пособие</t>
  </si>
  <si>
    <t>978-5-383-00548-4</t>
  </si>
  <si>
    <t>Информатика</t>
  </si>
  <si>
    <t>Курс «Информатика», кроме обучения владению традиционными информационными технологиями, в основном предназначен для изучения программирования на языке Visual Basic 2008 в среде Microsoft Studio 2008. По распространенному мнению Visual Basic позволяет создавать с наименьшими затратами труда и с затратой наименьшего времени Windows- и Web- приложения, а также имеет удобные средства для работы с базами данных. В то же время нет задач, которые можно было бы решить с помощью широко известных языков C# и C++ и нельзя — с помощью Visual Basic 2008.</t>
  </si>
  <si>
    <t>Программирование</t>
  </si>
  <si>
    <t>Кирсанов М.Н.</t>
  </si>
  <si>
    <t>Практика программирования в системе Maple: учебное пособие</t>
  </si>
  <si>
    <t>978-5-383-0061-3</t>
  </si>
  <si>
    <t>Описаны основные команды системы аналитических вычислений Maple 13. Приведено содержание пакетов системы: LinearAlgebra, ImageTools, plot, plot3d, plottools, DEtools. Даны примеры программирования пользовательского интерфейса Maplet. Алфавитный предметный и именной указатель к командам и операторам содержит более 1100 имен и терминов. Большинство описаний годится для всех версий системы, начиная с Maple 8. Книга может быть использована как при очной, так и при дистанционной формах обучения.</t>
  </si>
  <si>
    <t>Генин Л.Г.</t>
  </si>
  <si>
    <t>Задачи и их решения для любителей школьной математики</t>
  </si>
  <si>
    <t>978-5-383-00889-8</t>
  </si>
  <si>
    <t>Математика</t>
  </si>
  <si>
    <t>Сборник задач рассчитан на широкий круг читателей — школьников 5—11 классов, студентов и любителей математики любого возраста. Здесь каждый любитель математики найдет задачи по своим силам и, начиная с простых задач, сможет переходить к более сложным и даже очень сложным.</t>
  </si>
  <si>
    <t>Математика для школьников</t>
  </si>
  <si>
    <t>Крупин В.Г., Павлов А.Л., Попов Л.Г.</t>
  </si>
  <si>
    <t>Высшая математика. Теория вероятностей, математическая статистика, случайные процессы. Сборник задач с решениями</t>
  </si>
  <si>
    <t>978-5-383-00855-3</t>
  </si>
  <si>
    <t>Учебное пособие содержит краткие теоретические сведения, необходимые для понимания и решения задач. Подробно разобраны примеры решения задач и приведены по 30 вариантов каждого типа задач для самостоятельного решения. Учебное пособие предназначено для студентов, обучающихся по всем направлениям подготовки и приступающих к изучению теории вероятностей, и для студентов старших курсов, изучающих ее специальные разделы.</t>
  </si>
  <si>
    <t>Высшая математика</t>
  </si>
  <si>
    <t>Высшая математика. Теория функций комплексного переменного. Операционное исчисление. Сборник задач с решениями</t>
  </si>
  <si>
    <t>978-5-383-00732-7</t>
  </si>
  <si>
    <t>Пособие содержит краткие теоретические сведения, примеры решения задач и задачи для самостоятельного решения (по 30 вариантов каждой) из разделов высшей математики "Теория функций комплексного переменного", "Операционное исчисление".</t>
  </si>
  <si>
    <t>Крупин В.Г., Павлов А.Л., Попов Л.Г.</t>
  </si>
  <si>
    <t>Высшая математика. Уравнения математической физики. Сборник задач с решениями</t>
  </si>
  <si>
    <t>978-5-383-00640-5</t>
  </si>
  <si>
    <t>Пособие содержит задачи (по 30 вариантов каждой) из раздела высшей математики «Уравнения математической физики». Задачи охватывают следующие темы: задачи Коши для квазилинейных дифференциальных уравнений с частными производными первого порядка; метод разделения переменных решения краевых задач для уравнений Лапласа и Пуассона в различных областях; начально-краевые задачи для уравнения теплопроводности и волнового уравнения; краевые задачи для уравнения Гельмгольца и интегрального уравнения Фредгольма II рода. Каждая глава пособия начинается с изложения теоретических сведений и разбора примера решения конкретной задачи.</t>
  </si>
  <si>
    <t>Дмитриев А.С., Науменко В.Ю., Алексеев Т.А.</t>
  </si>
  <si>
    <t>Нанотехнологии в медицине</t>
  </si>
  <si>
    <t>978-5-383-00731-0</t>
  </si>
  <si>
    <t>Нанотехнологии</t>
  </si>
  <si>
    <t>Учебное пособие является справочным материалом для анализа, изучения возможностей применения нанотехнологий в медицине. Рассмотрены вопросы строения живой материи, в частности клеточные структуры. Особое внимание уделено вопросу построения микроскопов для изучения объектов нанометрии. Приводятся схемы различных видов микроскопов. Даются основы развития нанотехнологии и наномедицины. Анализируются условия применения нанообъектов для создания эффективных препаратов для проведения диагностики и лечения разнообразных заболеваний.</t>
  </si>
  <si>
    <t>Бологова В.В., Фрей Д.А., Фрей А.К., Лисин Е.М.</t>
  </si>
  <si>
    <t>Экономические и правовые основы предпринимательской деятельности: учебное пособие</t>
  </si>
  <si>
    <t>978-5-383-00646-7</t>
  </si>
  <si>
    <t>Экономика и менеджмент</t>
  </si>
  <si>
    <t>Предпринята попытка объединить в одном учебном пособии все главные вопросы предпринимательской деятельности, в частности ее правовые, экономические, социокультурные основы, классификацию, источники и анализ предпринимательских идей, планирование деятельности, безопасное развитие, формы сотрудничества в сфере предпринимательства. Изложен механизм создания собственного дела, рассказано о безопасности предпринимательства. Большое внимание уделено проблемам оценки эффективности бизнеса и принятия управленческих решений.</t>
  </si>
  <si>
    <t>Предпринимательская деятельность</t>
  </si>
  <si>
    <t>Зуев Ю.Ю.</t>
  </si>
  <si>
    <t>Практикум по эффективным технологиям инженерного менеджмента в инновационной деятельности: учебное пособие</t>
  </si>
  <si>
    <t>978-5-383-00523-1</t>
  </si>
  <si>
    <t>Представлены задачи, тематика которых охватывает содержание основных проектных этапов создания конкурентоспособной техники и получения эффективных управленческих действий в условиях современного динамично развивающегося рынка: этапа концептуального, структурного и параметрического синтеза инноваций, включая аспекты конструирования и оценки степени совершенства конструкций. Постановка, процесс решения задач и анализ результата базируются на положениях теории продуктивной деятельности — современной методологии получения конкурентоспособных решений, включающей методы решения изобретательских задач.</t>
  </si>
  <si>
    <t>Инновационный менеджмент</t>
  </si>
  <si>
    <t>Борисевич В.Д., Борман В.Д., Сулаберидзе Г.А., Тихомиров А.В.</t>
  </si>
  <si>
    <t>Физические основы разделения изотопов в газовой центрифуге: учебное пособие для вузов</t>
  </si>
  <si>
    <t>978-5-383-00588-0</t>
  </si>
  <si>
    <t>Физика</t>
  </si>
  <si>
    <t>Рекомендовано УМО "Ядерные физика и технологии" в качестве учебного пособия для студентов вузов, обучающихся по направлению "Ядерные физика и технологии" и специальности "Физика кинетических явлений"</t>
  </si>
  <si>
    <t>Рассмотрены физические основы процессов разделения изотопных смесей в газовой центрифуге. Представленные материалы отражают как классическую теорию, описывающую течение и разделение бинарной смеси изотопов урана в центробежном аппарате, так и анализ современного состояния исследований по разделению бинарных и многокомпонентных изотопных смесей, выполненный по материалам опубликованных зарубежных и отечественных работ. Приводятся новые области применения газовой центрифуги. Учебное пособие написано по материалам курсов «Физика разделительных процессов» и «Молекулярно-кинетические методы разделения», предназначенных для студентов старших курсов и аспирантов, обучающихся по специальности «Физика кинетических явлений». Пособие также может быть полезно для специалистов, работающих на разделительных предприятиях.</t>
  </si>
  <si>
    <t>Атомная и ядерная физика</t>
  </si>
  <si>
    <t>Варава А.Н., Губкин М.К., Дедов А.В., Комов А.Т.</t>
  </si>
  <si>
    <t>Лабораторный практикум по общей физике</t>
  </si>
  <si>
    <t>978-5-383-01001-3</t>
  </si>
  <si>
    <t>Допущено Научно-методическим Советом по физике Министерства образования и науки Российской Федерации в качестве учебного пособия для студентов высших учебных заведений, обучающихся по техническим направлениям подготовки и специальностям</t>
  </si>
  <si>
    <t>В основе лабораторного практикума по курсу общей физики лежат как классические лабораторные работы, так и оригинальные, разработанные авторами. В практикуме использовано лабораторное оборудование, ранее выпускавшееся на специализированных предприятиях, а также установки, спроектированные и изготовленные на кафедре общей физики и ядерного синтеза НИУ МЭИ. Материал, представленный в практикуме, подобран по принципу, сочетающему тематическую фронтальность, индивидуальный метод обучения и элементы научного исследования. Настоящее электронное издание подготовлено на основе одноименного печатного издания (2-е изд., стереот.), вышедшего в Издательском доме МЭИ в 2016 году. Для студентов высших технических учебных заведений, прежде всего энергетического профиля, в соответствии с Государственным образовательным стандартом высшего профессионального образования.</t>
  </si>
  <si>
    <t>Физика (общие курсы)</t>
  </si>
  <si>
    <t>Варава А.Н., Губкин М.К., Иванов Д.А., Иванова И.В.</t>
  </si>
  <si>
    <t>Общая физика</t>
  </si>
  <si>
    <t>978-5-383-00999-4</t>
  </si>
  <si>
    <t>Изложены теоретические материалы по механике, молекулярной физике и термодинамике, электричеству и магнетизму, по оптике и основам квантовой механики. Приведены примеры решения некоторых нестандартных задач, позволяющих глубже понять изучаемый материал. Настоящее электронное издание подготовлено на основе одноименного печатного издания (2-е изд., стереот.), вышедшего в Издательском доме МЭИ в 2016 году. Для студентов первого и второго курсов энергетических вузов, а также других учебных заведений.</t>
  </si>
  <si>
    <t>Высоцкий М.И.</t>
  </si>
  <si>
    <t>Современное состояние физики элементарных частиц: курс лекций: вып. 7</t>
  </si>
  <si>
    <t>978-5-383-01010-5</t>
  </si>
  <si>
    <t>Изложены материалы лекций, прочитанных в рамках Высшей школы физики, организованной Госкорпорацией «Росатом», третий модуль которой был проведен в г. Сарове в 2013 году. Лекции посвящены современному состоянию физики элементарных частиц. Настоящее электронное издание подготовлено на основе одноименного печатного издания, вышедшего в Издательском доме МЭИ в 2015 году. Для студентов высшей школы, аспирантов, специалистов в области современной физики.</t>
  </si>
  <si>
    <t>Голашвили Т.В., Чечев В.П., Бадиков С.А.</t>
  </si>
  <si>
    <t>Справочник нуклидов</t>
  </si>
  <si>
    <t>978-5-383-00513-2</t>
  </si>
  <si>
    <t>Представлены оцененные данные о массе нуклидов, дефекте масс, магнитном и квадрупольном моментах основных состояний ядер, периоде полураспада ядер, процентном содержании стабильного изотопа в естественной смеси изотопов химического элемента, моды распада и коэффициенты ветвления, виды и средние значения энергии излучения, энергии доминирующих гамма-квантов и их выходы, сечения активации в тепловой точке для стабильных ядер. Значения многих характеристик приведены со средними квадратическими погрешностями (стандартными отклонениями).</t>
  </si>
  <si>
    <t>Ильгисонис В.И.</t>
  </si>
  <si>
    <t>Классические задачи физики горячей плазмы. Курс лекций</t>
  </si>
  <si>
    <t>978-5-383-01011-2</t>
  </si>
  <si>
    <t>Допущено УЧебно-методическим объединением вузов Российской Федерации направления подготовки 14.00.00 "Ядерные энергетика и технологии" в качестве учебного пособия для студентов высших учебных заведений, обучающихся по направлению "Ядерные физика и технологии"</t>
  </si>
  <si>
    <t>В книге с современных позиций рассмотрены некоторые ключевые проблемы физики высокотемпературной плазмы и магнитного термоядерного синтеза, которые принято считать классическими и к которым время от времени возвращается научная мысль из-за необходимости учёта новых эффектов, расширения области применимости, а также из-за прогресса в смежных научных направлениях. Приведены как хорошо известные, так и оригинальные результаты, полученные большей частью в работах автора; описываются некоторые довольно универсальные математические методы и подходы, продуктивность которых демонстрируется на относительно простых примерах. Настоящее электронное издание подготовлено на основе одноименного печатного издания, вышедшего в Издательском доме МЭИ в 2015 году. Книга предназначена для студентов магистратуры, аспирантов и научных сотрудников физических специальностей.</t>
  </si>
  <si>
    <t>Каган М.Ю.</t>
  </si>
  <si>
    <t>Физика макроскопических квантовых систем: Курс лекций. Семинары: Вып.2</t>
  </si>
  <si>
    <t>978-5-383-01006-8</t>
  </si>
  <si>
    <t>Книга базируется на материале лекций, прочитанных автором в конце 2012 г. на Высшей школе физики, организованной Госкорпорацией «Росатом». Изложены вопросы гидродинамики вращающейся сверхтекучей жидкости; затронута тематика кроссовера между бозе-эйнштейновской конденсацией и БКШ, рассмотрены механизмы сверхпроводимости и аномального спаривания в электронных системах с отталкиванием, магнитные явления и туннельный транспорт в веществах с колоссальным магнетосопротивлением. Обсуждается разделение спина и заряда в одномерных системах, конфайнмент спина и заряда в двух- и трехмерных системах, другие вопросы физики конденсированного состояния. Рассмотрены также возможности создания квантового компьютера. Настоящее электронное издание подготовлено на основе одноименного печатного издания, вышедшего в Издательском доме МЭИ в 2014 году. Книга будет полезна молодым специалистам атомной отрасли, студентам-физикам старших курсов, аспирантам, широкому кругу исследователей проблем современной физики.</t>
  </si>
  <si>
    <t>Кодина Г.Е., Красикова Р.Н.</t>
  </si>
  <si>
    <t>Методы получения радиофармацевтических препаратов и радионуклидных генераторов для ядерной медицины</t>
  </si>
  <si>
    <t>978-5-383-00749-5</t>
  </si>
  <si>
    <t>Допущено Учебно-методическим объединением вузов России по образованию в области ядерной физики и технологии в качестве учебного пособия для студентов высших учебных заведений, обучающихся по направлению подготовки "Ядерные физика и технологии"</t>
  </si>
  <si>
    <t>Книга представляет собой учебное пособие по одному из направлений радиофармацевтической химии, в которой с учетом результатов исследований зарубежных ученых, личного опыта авторов описаны методы получения радиофармпрепаратов (РФП) в современной радиофармацевтике, в которой за последние годы произошел качественный прорыв, связанный с использованием новых мультимодальных технологий ядерной медицины (молекулярной визуализации), а также с новыми требованиями к организации производства и контроля качества лекарственных средств, к которым относятся РФП. Книга включает в себя описание основных этапов разработки РФП, методов производства радионуклидов и радионуклидных генераторов для медицины, а также наиболее часто используемых РФП, в том числе для позитронно-эмиссионной томографии, методов автоматизации процессов синтеза РФП.</t>
  </si>
  <si>
    <t>Лизунов А.В., Тананаев И.Г.</t>
  </si>
  <si>
    <t>Получение изотопов: учеб. пособие для вузов</t>
  </si>
  <si>
    <t>978-5-383-00769-3</t>
  </si>
  <si>
    <t>В пособии приводятся базовые определения и понятия, связанные с термином «изотоп», основы классификации изотопов и изотопных эффектов, некоторые сведения из ядерной физики, полезные для лучшего усвоения последующего материала, рассматриваются методы получения стабильных или долгоживущих изотопов, т.е. методы разделения изотопов, в том числе основы теории разделения, а также способы получения изотопов при протекании ядерных реакций. Материал дается без излишнего усложнения математического описания физических явлений, что облегчает его восприятие читателями с недостаточным уровнем математической подготовки.</t>
  </si>
  <si>
    <t>Рубаков В.А.</t>
  </si>
  <si>
    <t>Актуальные вопросы космологии: курс лекций</t>
  </si>
  <si>
    <t>978-5-383-01009-9</t>
  </si>
  <si>
    <t>В расширенном курсе лекций, прочитанных на Высшей школе физики Госкорпорации «Росатом» в мае 2014 г., после изложения основных понятий современной космологии и представлений о хорошо изученных периодах эволюции ранней Вселенной — эпохи закалки нейтрино и эпохи первичного нуклеосинтеза — рассматриваются и нерешённые проблемы. К ним относятся проблема природы тёмной материи и механизма ее генерации и проблема происхождения асимметрии между веществом и антивеществом во Вселенной. Для облегчения чтения этих частей в приложении описаны свойства нейтрино, основным из которых являются нейтринные осцилляции. Рассмотрен также круг вопросов, связанных с эпохой, предшествовавшей горячей стадии эволюции и ответственной за генерацию первичных неоднородностей, из которых впоследствии образовались структуры — первые звёзды, галактики, скопления галактик. В качестве наиболее правдоподобной гипотезы об этой стадии излагается теория космологической инфляции, но кратко рассматриваются и её альтернативы. Настоящее электронное издание подготовлено на основе одноименного печатного издания, вышедшего в Издательском доме МЭИ в 2015 году. Для научных работников, аспирантов и студентов-физиков.</t>
  </si>
  <si>
    <t>Астрономия</t>
  </si>
  <si>
    <t>Славов А.В., Щеглова О.А., Абражевич Э.Б., Чудов В.Л.</t>
  </si>
  <si>
    <t>Задачи, качественные вопросы, тесты: учебное пособие. В 2 частях. Часть 1</t>
  </si>
  <si>
    <t>978-5-383-01004-4</t>
  </si>
  <si>
    <t>Учебное пособие по физике (в двух частях) для общеобразовательной средней школы и школ с углубленным изучением физики содержит более 3000 задач, качественных вопросов и тестов на закрепление основных понятий и законов физики, а также закрепления умения применять эти понятия и законы в заданиях различного уровня сложности. Настоящее электронное издание подготовлено на основе одноименного печатного издания, вышедшего в Издательском доме МЭИ в 2013 году. Совокупность материалов поможет успешно сдать ЕГЭ по физике. Пособие может быть использовано слушателями и преподавателями системы довузовской подготовки.</t>
  </si>
  <si>
    <t>Смирнов С.Н., Герасимов Д.Н.</t>
  </si>
  <si>
    <t>Радиационная экология. Физика ионизирующих излучений: учебник для студентов вузов</t>
  </si>
  <si>
    <t>978-5-383-01003-7</t>
  </si>
  <si>
    <t>Допущено УМО по образованию в области энергетики и электротехники в качестве учебника для студентов высших учебных заведений, обучающихся по направлению подготовки 140400 "Техническая физика"</t>
  </si>
  <si>
    <t>Изложены базовые вопросы физики ионизирующих излучений и радиационной экологии: природа радиоактивности, взаимодействие ионизирующего излучения с веществом, способы детектирования ионизирующего излучения, нормы радиационной безопасности, расчет доз облучения, радиоактивное загрязнение предприятиями ядерного топливного цикла, принципы построения математических моделей миграции радионуклидов в окружающей среде. Настоящее электронное издание подготовлено на основе одноименного печатного издания (2-е изд., стереот.), вышедшего в Издательском доме МЭИ в 2016 году. Для студентов технических вузов, обучающихся по направлению 140400 «Техническая физика», в том числе студентов специальностей 140402 «Теплофизика» и 140404 «Атомные электрические станции и установки».</t>
  </si>
  <si>
    <t>Чудов В.Л., Славов А.В., Щеглова О.А., Абражевич Э.Б.</t>
  </si>
  <si>
    <t>Задачи, качественные вопросы, тесты: учебное пособие. В 2 частях. Часть 2</t>
  </si>
  <si>
    <t>978-5-383-01008-2</t>
  </si>
  <si>
    <t>Утверждено учебным управлением МЭИ в качестве учебного пособия для абитуриентов</t>
  </si>
  <si>
    <t>Учебное пособие по физике (в двух частях) для общеобразовательной средней школы и школ с углубленным изучением физики содержит более 3000 задач, качественных вопросов и тестов на закрепление основных понятий и законов физики, а также закрепления умения применять эти понятия и законы в заданиях различного уровня сложности. Настоящее электронное издание подготовлено на основе одноименного печатного издания, вышедшего в Издательском доме МЭИ в 2014 году. Совокупность материалов поможет успешно сдать ЕГЭ по физике. Пособие может быть использовано слушателями и преподавателями системы довузовской подготовки.</t>
  </si>
  <si>
    <t>Ссылка в ЭБС ЛАНЬ</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</si>
</sst>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9">
    <font>
      <sz val="11"/>
      <color rgb="FF00000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13">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0" xfId="0" applyAlignment="1">
      <alignment horizontal="center"/>
    </xf>
    <xf numFmtId="0" fontId="0" fillId="33" borderId="0" xfId="0" applyFill="1" applyAlignment="1">
      <alignment horizontal="center" vertical="center" wrapText="1"/>
    </xf>
    <xf numFmtId="0" fontId="38" fillId="34" borderId="10"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xf>
    <xf numFmtId="0" fontId="0" fillId="0" borderId="12" xfId="0" applyBorder="1" applyAlignment="1">
      <alignment/>
    </xf>
    <xf numFmtId="0" fontId="38" fillId="0" borderId="12"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63"/>
  <sheetViews>
    <sheetView tabSelected="1" zoomScalePageLayoutView="0" workbookViewId="0" topLeftCell="A1">
      <selection activeCell="P1" sqref="P1"/>
    </sheetView>
  </sheetViews>
  <sheetFormatPr defaultColWidth="9.140625" defaultRowHeight="15"/>
  <cols>
    <col min="1" max="1" width="6.00390625" style="3" customWidth="1"/>
    <col min="2" max="2" width="6.00390625" style="0" customWidth="1"/>
    <col min="3" max="3" width="15.57421875" style="0" customWidth="1"/>
    <col min="4" max="4" width="23.57421875" style="0" customWidth="1"/>
    <col min="5" max="5" width="6.00390625" style="3" customWidth="1"/>
    <col min="6" max="6" width="13.28125" style="3" customWidth="1"/>
    <col min="7" max="7" width="18.00390625" style="3" customWidth="1"/>
    <col min="8" max="8" width="8.00390625" style="3" customWidth="1"/>
    <col min="9" max="9" width="10.140625" style="0" customWidth="1"/>
    <col min="10" max="10" width="23.00390625" style="0" customWidth="1"/>
    <col min="11" max="11" width="15.00390625" style="0" customWidth="1"/>
    <col min="12" max="12" width="14.8515625" style="0" customWidth="1"/>
    <col min="13" max="13" width="25.00390625" style="0" customWidth="1"/>
    <col min="14" max="14" width="22.8515625" style="0" customWidth="1"/>
    <col min="15" max="15" width="18.421875" style="0" customWidth="1"/>
    <col min="16" max="16" width="17.57421875" style="0" customWidth="1"/>
  </cols>
  <sheetData>
    <row r="1" spans="1:16" s="6" customFormat="1" ht="30">
      <c r="A1" s="4"/>
      <c r="B1" s="5" t="s">
        <v>0</v>
      </c>
      <c r="C1" s="5" t="s">
        <v>657</v>
      </c>
      <c r="D1" s="5" t="s">
        <v>1</v>
      </c>
      <c r="E1" s="5" t="s">
        <v>2</v>
      </c>
      <c r="F1" s="5" t="s">
        <v>10</v>
      </c>
      <c r="G1" s="5" t="s">
        <v>3</v>
      </c>
      <c r="H1" s="5" t="s">
        <v>9</v>
      </c>
      <c r="I1" s="5" t="s">
        <v>5</v>
      </c>
      <c r="J1" s="5" t="s">
        <v>6</v>
      </c>
      <c r="K1" s="5" t="s">
        <v>4</v>
      </c>
      <c r="L1" s="5" t="s">
        <v>8</v>
      </c>
      <c r="M1" s="5" t="s">
        <v>7</v>
      </c>
      <c r="N1" s="5" t="s">
        <v>764</v>
      </c>
      <c r="O1" s="5" t="s">
        <v>11</v>
      </c>
      <c r="P1" s="5" t="s">
        <v>12</v>
      </c>
    </row>
    <row r="2" spans="1:16" ht="15">
      <c r="A2" s="2">
        <v>1</v>
      </c>
      <c r="B2" s="1">
        <v>72300</v>
      </c>
      <c r="C2" s="1"/>
      <c r="D2" s="1" t="s">
        <v>13</v>
      </c>
      <c r="E2" s="7">
        <v>2007</v>
      </c>
      <c r="F2" s="7" t="s">
        <v>19</v>
      </c>
      <c r="G2" s="7" t="s">
        <v>14</v>
      </c>
      <c r="H2" s="7">
        <v>528</v>
      </c>
      <c r="I2" s="1"/>
      <c r="J2" s="1" t="s">
        <v>16</v>
      </c>
      <c r="K2" s="1" t="s">
        <v>15</v>
      </c>
      <c r="L2" s="1" t="s">
        <v>18</v>
      </c>
      <c r="M2" s="1" t="s">
        <v>17</v>
      </c>
      <c r="N2" s="1" t="str">
        <f>HYPERLINK("http://e.lanbook.com/books/element.php?pl1_id=72300","http://e.lanbook.com/books/element.php?pl1_id=72300")</f>
        <v>http://e.lanbook.com/books/element.php?pl1_id=72300</v>
      </c>
      <c r="O2" s="1" t="s">
        <v>20</v>
      </c>
      <c r="P2" s="1" t="s">
        <v>21</v>
      </c>
    </row>
    <row r="3" spans="1:16" ht="15">
      <c r="A3" s="2">
        <v>2</v>
      </c>
      <c r="B3" s="1">
        <v>72301</v>
      </c>
      <c r="C3" s="1"/>
      <c r="D3" s="1" t="s">
        <v>22</v>
      </c>
      <c r="E3" s="7">
        <v>2007</v>
      </c>
      <c r="F3" s="7" t="s">
        <v>19</v>
      </c>
      <c r="G3" s="7" t="s">
        <v>23</v>
      </c>
      <c r="H3" s="7">
        <v>564</v>
      </c>
      <c r="I3" s="1"/>
      <c r="J3" s="1" t="s">
        <v>16</v>
      </c>
      <c r="K3" s="1" t="s">
        <v>15</v>
      </c>
      <c r="L3" s="1" t="s">
        <v>18</v>
      </c>
      <c r="M3" s="1" t="s">
        <v>24</v>
      </c>
      <c r="N3" s="1" t="str">
        <f>HYPERLINK("http://e.lanbook.com/books/element.php?pl1_id=72301","http://e.lanbook.com/books/element.php?pl1_id=72301")</f>
        <v>http://e.lanbook.com/books/element.php?pl1_id=72301</v>
      </c>
      <c r="O3" s="1" t="s">
        <v>20</v>
      </c>
      <c r="P3" s="1" t="s">
        <v>21</v>
      </c>
    </row>
    <row r="4" spans="1:16" ht="15">
      <c r="A4" s="2">
        <v>3</v>
      </c>
      <c r="B4" s="1">
        <v>72302</v>
      </c>
      <c r="C4" s="1"/>
      <c r="D4" s="1" t="s">
        <v>25</v>
      </c>
      <c r="E4" s="7">
        <v>2007</v>
      </c>
      <c r="F4" s="7" t="s">
        <v>19</v>
      </c>
      <c r="G4" s="7" t="s">
        <v>26</v>
      </c>
      <c r="H4" s="7">
        <v>648</v>
      </c>
      <c r="I4" s="1"/>
      <c r="J4" s="1" t="s">
        <v>16</v>
      </c>
      <c r="K4" s="1" t="s">
        <v>15</v>
      </c>
      <c r="L4" s="1" t="s">
        <v>18</v>
      </c>
      <c r="M4" s="1" t="s">
        <v>27</v>
      </c>
      <c r="N4" s="1" t="str">
        <f>HYPERLINK("http://e.lanbook.com/books/element.php?pl1_id=72302","http://e.lanbook.com/books/element.php?pl1_id=72302")</f>
        <v>http://e.lanbook.com/books/element.php?pl1_id=72302</v>
      </c>
      <c r="O4" s="1" t="s">
        <v>20</v>
      </c>
      <c r="P4" s="1" t="s">
        <v>21</v>
      </c>
    </row>
    <row r="5" spans="1:16" ht="15">
      <c r="A5" s="2">
        <v>4</v>
      </c>
      <c r="B5" s="1">
        <v>72303</v>
      </c>
      <c r="C5" s="1"/>
      <c r="D5" s="1" t="s">
        <v>28</v>
      </c>
      <c r="E5" s="7">
        <v>2007</v>
      </c>
      <c r="F5" s="7" t="s">
        <v>19</v>
      </c>
      <c r="G5" s="7" t="s">
        <v>29</v>
      </c>
      <c r="H5" s="7">
        <v>632</v>
      </c>
      <c r="I5" s="1"/>
      <c r="J5" s="1" t="s">
        <v>16</v>
      </c>
      <c r="K5" s="1" t="s">
        <v>15</v>
      </c>
      <c r="L5" s="1" t="s">
        <v>18</v>
      </c>
      <c r="M5" s="1" t="s">
        <v>30</v>
      </c>
      <c r="N5" s="1" t="str">
        <f>HYPERLINK("http://e.lanbook.com/books/element.php?pl1_id=72303","http://e.lanbook.com/books/element.php?pl1_id=72303")</f>
        <v>http://e.lanbook.com/books/element.php?pl1_id=72303</v>
      </c>
      <c r="O5" s="1" t="s">
        <v>20</v>
      </c>
      <c r="P5" s="1" t="s">
        <v>21</v>
      </c>
    </row>
    <row r="6" spans="1:16" ht="15">
      <c r="A6" s="2">
        <v>5</v>
      </c>
      <c r="B6" s="1">
        <v>72318</v>
      </c>
      <c r="C6" s="1"/>
      <c r="D6" s="1" t="s">
        <v>31</v>
      </c>
      <c r="E6" s="7">
        <v>2016</v>
      </c>
      <c r="F6" s="7"/>
      <c r="G6" s="7" t="s">
        <v>32</v>
      </c>
      <c r="H6" s="7">
        <v>312</v>
      </c>
      <c r="I6" s="1"/>
      <c r="J6" s="1" t="s">
        <v>16</v>
      </c>
      <c r="K6" s="1" t="s">
        <v>15</v>
      </c>
      <c r="L6" s="1" t="s">
        <v>18</v>
      </c>
      <c r="M6" s="1" t="s">
        <v>33</v>
      </c>
      <c r="N6" s="1" t="str">
        <f>HYPERLINK("http://e.lanbook.com/books/element.php?pl1_id=72318","http://e.lanbook.com/books/element.php?pl1_id=72318")</f>
        <v>http://e.lanbook.com/books/element.php?pl1_id=72318</v>
      </c>
      <c r="O6" s="1" t="s">
        <v>20</v>
      </c>
      <c r="P6" s="1" t="s">
        <v>34</v>
      </c>
    </row>
    <row r="7" spans="1:16" ht="15">
      <c r="A7" s="2">
        <v>6</v>
      </c>
      <c r="B7" s="1">
        <v>72341</v>
      </c>
      <c r="C7" s="1"/>
      <c r="D7" s="1" t="s">
        <v>35</v>
      </c>
      <c r="E7" s="7">
        <v>2009</v>
      </c>
      <c r="F7" s="7" t="s">
        <v>39</v>
      </c>
      <c r="G7" s="7" t="s">
        <v>36</v>
      </c>
      <c r="H7" s="7">
        <v>964</v>
      </c>
      <c r="I7" s="1"/>
      <c r="J7" s="1" t="s">
        <v>16</v>
      </c>
      <c r="K7" s="1" t="s">
        <v>15</v>
      </c>
      <c r="L7" s="1" t="s">
        <v>38</v>
      </c>
      <c r="M7" s="1" t="s">
        <v>37</v>
      </c>
      <c r="N7" s="1" t="str">
        <f>HYPERLINK("http://e.lanbook.com/books/element.php?pl1_id=72341","http://e.lanbook.com/books/element.php?pl1_id=72341")</f>
        <v>http://e.lanbook.com/books/element.php?pl1_id=72341</v>
      </c>
      <c r="O7" s="1" t="s">
        <v>20</v>
      </c>
      <c r="P7" s="1" t="s">
        <v>21</v>
      </c>
    </row>
    <row r="8" spans="1:16" ht="15">
      <c r="A8" s="2">
        <v>7</v>
      </c>
      <c r="B8" s="1">
        <v>72342</v>
      </c>
      <c r="C8" s="1"/>
      <c r="D8" s="1" t="s">
        <v>40</v>
      </c>
      <c r="E8" s="7">
        <v>2004</v>
      </c>
      <c r="F8" s="7" t="s">
        <v>43</v>
      </c>
      <c r="G8" s="7" t="s">
        <v>41</v>
      </c>
      <c r="H8" s="7">
        <v>696</v>
      </c>
      <c r="I8" s="1"/>
      <c r="J8" s="1" t="s">
        <v>16</v>
      </c>
      <c r="K8" s="1" t="s">
        <v>15</v>
      </c>
      <c r="L8" s="1" t="s">
        <v>38</v>
      </c>
      <c r="M8" s="1" t="s">
        <v>42</v>
      </c>
      <c r="N8" s="1" t="str">
        <f>HYPERLINK("http://e.lanbook.com/books/element.php?pl1_id=72342","http://e.lanbook.com/books/element.php?pl1_id=72342")</f>
        <v>http://e.lanbook.com/books/element.php?pl1_id=72342</v>
      </c>
      <c r="O8" s="1" t="s">
        <v>20</v>
      </c>
      <c r="P8" s="1" t="s">
        <v>21</v>
      </c>
    </row>
    <row r="9" spans="1:16" ht="15">
      <c r="A9" s="2">
        <v>8</v>
      </c>
      <c r="B9" s="1">
        <v>72214</v>
      </c>
      <c r="C9" s="1" t="s">
        <v>44</v>
      </c>
      <c r="D9" s="1" t="s">
        <v>45</v>
      </c>
      <c r="E9" s="7">
        <v>2016</v>
      </c>
      <c r="F9" s="7"/>
      <c r="G9" s="7" t="s">
        <v>46</v>
      </c>
      <c r="H9" s="7">
        <v>344</v>
      </c>
      <c r="I9" s="1"/>
      <c r="J9" s="1" t="s">
        <v>16</v>
      </c>
      <c r="K9" s="1" t="s">
        <v>15</v>
      </c>
      <c r="L9" s="1" t="s">
        <v>38</v>
      </c>
      <c r="M9" s="1" t="s">
        <v>47</v>
      </c>
      <c r="N9" s="1" t="str">
        <f>HYPERLINK("http://e.lanbook.com/books/element.php?pl1_id=72214","http://e.lanbook.com/books/element.php?pl1_id=72214")</f>
        <v>http://e.lanbook.com/books/element.php?pl1_id=72214</v>
      </c>
      <c r="O9" s="1" t="s">
        <v>20</v>
      </c>
      <c r="P9" s="1" t="s">
        <v>21</v>
      </c>
    </row>
    <row r="10" spans="1:16" ht="15">
      <c r="A10" s="2">
        <v>9</v>
      </c>
      <c r="B10" s="1">
        <v>72304</v>
      </c>
      <c r="C10" s="1" t="s">
        <v>48</v>
      </c>
      <c r="D10" s="1" t="s">
        <v>49</v>
      </c>
      <c r="E10" s="7">
        <v>2016</v>
      </c>
      <c r="F10" s="7"/>
      <c r="G10" s="7" t="s">
        <v>50</v>
      </c>
      <c r="H10" s="7">
        <v>159</v>
      </c>
      <c r="I10" s="1" t="s">
        <v>51</v>
      </c>
      <c r="J10" s="1" t="s">
        <v>16</v>
      </c>
      <c r="K10" s="1" t="s">
        <v>15</v>
      </c>
      <c r="L10" s="1" t="s">
        <v>53</v>
      </c>
      <c r="M10" s="1" t="s">
        <v>52</v>
      </c>
      <c r="N10" s="1" t="str">
        <f>HYPERLINK("http://e.lanbook.com/books/element.php?pl1_id=72304","http://e.lanbook.com/books/element.php?pl1_id=72304")</f>
        <v>http://e.lanbook.com/books/element.php?pl1_id=72304</v>
      </c>
      <c r="O10" s="1" t="s">
        <v>20</v>
      </c>
      <c r="P10" s="1" t="s">
        <v>34</v>
      </c>
    </row>
    <row r="11" spans="1:16" ht="15">
      <c r="A11" s="2">
        <v>10</v>
      </c>
      <c r="B11" s="1">
        <v>72212</v>
      </c>
      <c r="C11" s="1" t="s">
        <v>54</v>
      </c>
      <c r="D11" s="1" t="s">
        <v>55</v>
      </c>
      <c r="E11" s="7">
        <v>2016</v>
      </c>
      <c r="F11" s="7"/>
      <c r="G11" s="7" t="s">
        <v>56</v>
      </c>
      <c r="H11" s="7">
        <v>271</v>
      </c>
      <c r="I11" s="1" t="s">
        <v>57</v>
      </c>
      <c r="J11" s="1" t="s">
        <v>16</v>
      </c>
      <c r="K11" s="1" t="s">
        <v>15</v>
      </c>
      <c r="L11" s="1" t="s">
        <v>18</v>
      </c>
      <c r="M11" s="1" t="s">
        <v>58</v>
      </c>
      <c r="N11" s="1" t="str">
        <f>HYPERLINK("http://e.lanbook.com/books/element.php?pl1_id=72212","http://e.lanbook.com/books/element.php?pl1_id=72212")</f>
        <v>http://e.lanbook.com/books/element.php?pl1_id=72212</v>
      </c>
      <c r="O11" s="1" t="s">
        <v>20</v>
      </c>
      <c r="P11" s="1" t="s">
        <v>34</v>
      </c>
    </row>
    <row r="12" spans="1:16" ht="15">
      <c r="A12" s="2">
        <v>11</v>
      </c>
      <c r="B12" s="1">
        <v>72292</v>
      </c>
      <c r="C12" s="1" t="s">
        <v>59</v>
      </c>
      <c r="D12" s="1" t="s">
        <v>60</v>
      </c>
      <c r="E12" s="7">
        <v>2016</v>
      </c>
      <c r="F12" s="7"/>
      <c r="G12" s="7" t="s">
        <v>61</v>
      </c>
      <c r="H12" s="7">
        <v>464</v>
      </c>
      <c r="I12" s="1"/>
      <c r="J12" s="1" t="s">
        <v>16</v>
      </c>
      <c r="K12" s="1" t="s">
        <v>15</v>
      </c>
      <c r="L12" s="1" t="s">
        <v>18</v>
      </c>
      <c r="M12" s="1" t="s">
        <v>62</v>
      </c>
      <c r="N12" s="1" t="str">
        <f>HYPERLINK("http://e.lanbook.com/books/element.php?pl1_id=72292","http://e.lanbook.com/books/element.php?pl1_id=72292")</f>
        <v>http://e.lanbook.com/books/element.php?pl1_id=72292</v>
      </c>
      <c r="O12" s="1" t="s">
        <v>20</v>
      </c>
      <c r="P12" s="1" t="s">
        <v>63</v>
      </c>
    </row>
    <row r="13" spans="1:16" ht="15">
      <c r="A13" s="2">
        <v>12</v>
      </c>
      <c r="B13" s="1">
        <v>72310</v>
      </c>
      <c r="C13" s="1" t="s">
        <v>64</v>
      </c>
      <c r="D13" s="1" t="s">
        <v>65</v>
      </c>
      <c r="E13" s="7">
        <v>2016</v>
      </c>
      <c r="F13" s="7"/>
      <c r="G13" s="7" t="s">
        <v>66</v>
      </c>
      <c r="H13" s="7">
        <v>392</v>
      </c>
      <c r="I13" s="1" t="s">
        <v>67</v>
      </c>
      <c r="J13" s="1" t="s">
        <v>16</v>
      </c>
      <c r="K13" s="1" t="s">
        <v>15</v>
      </c>
      <c r="L13" s="1" t="s">
        <v>18</v>
      </c>
      <c r="M13" s="1" t="s">
        <v>68</v>
      </c>
      <c r="N13" s="1" t="str">
        <f>HYPERLINK("http://e.lanbook.com/books/element.php?pl1_id=72310","http://e.lanbook.com/books/element.php?pl1_id=72310")</f>
        <v>http://e.lanbook.com/books/element.php?pl1_id=72310</v>
      </c>
      <c r="O13" s="1" t="s">
        <v>20</v>
      </c>
      <c r="P13" s="1" t="s">
        <v>34</v>
      </c>
    </row>
    <row r="14" spans="1:16" ht="15">
      <c r="A14" s="2">
        <v>13</v>
      </c>
      <c r="B14" s="1">
        <v>72285</v>
      </c>
      <c r="C14" s="1" t="s">
        <v>69</v>
      </c>
      <c r="D14" s="1" t="s">
        <v>70</v>
      </c>
      <c r="E14" s="7">
        <v>2015</v>
      </c>
      <c r="F14" s="7"/>
      <c r="G14" s="7" t="s">
        <v>71</v>
      </c>
      <c r="H14" s="7">
        <v>373</v>
      </c>
      <c r="I14" s="1" t="s">
        <v>72</v>
      </c>
      <c r="J14" s="1" t="s">
        <v>16</v>
      </c>
      <c r="K14" s="1" t="s">
        <v>15</v>
      </c>
      <c r="L14" s="1" t="s">
        <v>18</v>
      </c>
      <c r="M14" s="1" t="s">
        <v>73</v>
      </c>
      <c r="N14" s="1" t="str">
        <f>HYPERLINK("http://e.lanbook.com/books/element.php?pl1_id=72285","http://e.lanbook.com/books/element.php?pl1_id=72285")</f>
        <v>http://e.lanbook.com/books/element.php?pl1_id=72285</v>
      </c>
      <c r="O14" s="1" t="s">
        <v>20</v>
      </c>
      <c r="P14" s="1" t="s">
        <v>34</v>
      </c>
    </row>
    <row r="15" spans="1:16" ht="15">
      <c r="A15" s="2">
        <v>14</v>
      </c>
      <c r="B15" s="1">
        <v>72213</v>
      </c>
      <c r="C15" s="1" t="s">
        <v>74</v>
      </c>
      <c r="D15" s="1" t="s">
        <v>75</v>
      </c>
      <c r="E15" s="7">
        <v>2010</v>
      </c>
      <c r="F15" s="7"/>
      <c r="G15" s="7" t="s">
        <v>76</v>
      </c>
      <c r="H15" s="7">
        <v>270</v>
      </c>
      <c r="I15" s="1"/>
      <c r="J15" s="1" t="s">
        <v>16</v>
      </c>
      <c r="K15" s="1" t="s">
        <v>15</v>
      </c>
      <c r="L15" s="1" t="s">
        <v>78</v>
      </c>
      <c r="M15" s="1" t="s">
        <v>77</v>
      </c>
      <c r="N15" s="1" t="str">
        <f>HYPERLINK("http://e.lanbook.com/books/element.php?pl1_id=72213","http://e.lanbook.com/books/element.php?pl1_id=72213")</f>
        <v>http://e.lanbook.com/books/element.php?pl1_id=72213</v>
      </c>
      <c r="O15" s="1" t="s">
        <v>20</v>
      </c>
      <c r="P15" s="1" t="s">
        <v>34</v>
      </c>
    </row>
    <row r="16" spans="1:16" ht="15">
      <c r="A16" s="2">
        <v>15</v>
      </c>
      <c r="B16" s="1">
        <v>72291</v>
      </c>
      <c r="C16" s="1" t="s">
        <v>79</v>
      </c>
      <c r="D16" s="1" t="s">
        <v>80</v>
      </c>
      <c r="E16" s="7">
        <v>2010</v>
      </c>
      <c r="F16" s="7"/>
      <c r="G16" s="7" t="s">
        <v>81</v>
      </c>
      <c r="H16" s="7">
        <v>745</v>
      </c>
      <c r="I16" s="1"/>
      <c r="J16" s="1" t="s">
        <v>16</v>
      </c>
      <c r="K16" s="1" t="s">
        <v>15</v>
      </c>
      <c r="L16" s="1" t="s">
        <v>18</v>
      </c>
      <c r="M16" s="1" t="s">
        <v>82</v>
      </c>
      <c r="N16" s="1" t="str">
        <f>HYPERLINK("http://e.lanbook.com/books/element.php?pl1_id=72291","http://e.lanbook.com/books/element.php?pl1_id=72291")</f>
        <v>http://e.lanbook.com/books/element.php?pl1_id=72291</v>
      </c>
      <c r="O16" s="1" t="s">
        <v>20</v>
      </c>
      <c r="P16" s="1" t="s">
        <v>21</v>
      </c>
    </row>
    <row r="17" spans="1:16" ht="15">
      <c r="A17" s="2">
        <v>16</v>
      </c>
      <c r="B17" s="1">
        <v>72252</v>
      </c>
      <c r="C17" s="1" t="s">
        <v>83</v>
      </c>
      <c r="D17" s="1" t="s">
        <v>84</v>
      </c>
      <c r="E17" s="7">
        <v>2012</v>
      </c>
      <c r="F17" s="7"/>
      <c r="G17" s="7" t="s">
        <v>85</v>
      </c>
      <c r="H17" s="7">
        <v>248</v>
      </c>
      <c r="I17" s="1" t="s">
        <v>86</v>
      </c>
      <c r="J17" s="1" t="s">
        <v>16</v>
      </c>
      <c r="K17" s="1" t="s">
        <v>15</v>
      </c>
      <c r="L17" s="1" t="s">
        <v>18</v>
      </c>
      <c r="M17" s="1" t="s">
        <v>87</v>
      </c>
      <c r="N17" s="1" t="str">
        <f>HYPERLINK("http://e.lanbook.com/books/element.php?pl1_id=72252","http://e.lanbook.com/books/element.php?pl1_id=72252")</f>
        <v>http://e.lanbook.com/books/element.php?pl1_id=72252</v>
      </c>
      <c r="O17" s="1" t="s">
        <v>20</v>
      </c>
      <c r="P17" s="1" t="s">
        <v>34</v>
      </c>
    </row>
    <row r="18" spans="1:16" ht="15">
      <c r="A18" s="2">
        <v>17</v>
      </c>
      <c r="B18" s="1">
        <v>72257</v>
      </c>
      <c r="C18" s="1" t="s">
        <v>88</v>
      </c>
      <c r="D18" s="1" t="s">
        <v>89</v>
      </c>
      <c r="E18" s="7">
        <v>2016</v>
      </c>
      <c r="F18" s="7"/>
      <c r="G18" s="7" t="s">
        <v>90</v>
      </c>
      <c r="H18" s="7">
        <v>208</v>
      </c>
      <c r="I18" s="1"/>
      <c r="J18" s="1" t="s">
        <v>16</v>
      </c>
      <c r="K18" s="1" t="s">
        <v>15</v>
      </c>
      <c r="L18" s="1" t="s">
        <v>18</v>
      </c>
      <c r="M18" s="1" t="s">
        <v>91</v>
      </c>
      <c r="N18" s="1" t="str">
        <f>HYPERLINK("http://e.lanbook.com/books/element.php?pl1_id=72257","http://e.lanbook.com/books/element.php?pl1_id=72257")</f>
        <v>http://e.lanbook.com/books/element.php?pl1_id=72257</v>
      </c>
      <c r="O18" s="1" t="s">
        <v>20</v>
      </c>
      <c r="P18" s="1" t="s">
        <v>34</v>
      </c>
    </row>
    <row r="19" spans="1:16" ht="15">
      <c r="A19" s="2">
        <v>19</v>
      </c>
      <c r="B19" s="1">
        <v>72218</v>
      </c>
      <c r="C19" s="1" t="s">
        <v>92</v>
      </c>
      <c r="D19" s="1" t="s">
        <v>93</v>
      </c>
      <c r="E19" s="7">
        <v>2016</v>
      </c>
      <c r="F19" s="7"/>
      <c r="G19" s="7" t="s">
        <v>94</v>
      </c>
      <c r="H19" s="7">
        <v>615</v>
      </c>
      <c r="I19" s="1"/>
      <c r="J19" s="1" t="s">
        <v>16</v>
      </c>
      <c r="K19" s="1" t="s">
        <v>15</v>
      </c>
      <c r="L19" s="1" t="s">
        <v>18</v>
      </c>
      <c r="M19" s="1" t="s">
        <v>95</v>
      </c>
      <c r="N19" s="1" t="str">
        <f>HYPERLINK("http://e.lanbook.com/books/element.php?pl1_id=72218","http://e.lanbook.com/books/element.php?pl1_id=72218")</f>
        <v>http://e.lanbook.com/books/element.php?pl1_id=72218</v>
      </c>
      <c r="O19" s="1" t="s">
        <v>20</v>
      </c>
      <c r="P19" s="1" t="s">
        <v>21</v>
      </c>
    </row>
    <row r="20" spans="1:16" ht="15">
      <c r="A20" s="2">
        <v>20</v>
      </c>
      <c r="B20" s="1">
        <v>72201</v>
      </c>
      <c r="C20" s="1" t="s">
        <v>96</v>
      </c>
      <c r="D20" s="1" t="s">
        <v>97</v>
      </c>
      <c r="E20" s="7">
        <v>2013</v>
      </c>
      <c r="F20" s="7"/>
      <c r="G20" s="7" t="s">
        <v>98</v>
      </c>
      <c r="H20" s="7">
        <v>428</v>
      </c>
      <c r="I20" s="1"/>
      <c r="J20" s="1" t="s">
        <v>16</v>
      </c>
      <c r="K20" s="1" t="s">
        <v>15</v>
      </c>
      <c r="L20" s="1" t="s">
        <v>38</v>
      </c>
      <c r="M20" s="1" t="s">
        <v>99</v>
      </c>
      <c r="N20" s="1" t="str">
        <f>HYPERLINK("http://e.lanbook.com/books/element.php?pl1_id=72201","http://e.lanbook.com/books/element.php?pl1_id=72201")</f>
        <v>http://e.lanbook.com/books/element.php?pl1_id=72201</v>
      </c>
      <c r="O20" s="1" t="s">
        <v>20</v>
      </c>
      <c r="P20" s="1"/>
    </row>
    <row r="21" spans="1:16" ht="15">
      <c r="A21" s="2">
        <v>21</v>
      </c>
      <c r="B21" s="1">
        <v>72202</v>
      </c>
      <c r="C21" s="1" t="s">
        <v>96</v>
      </c>
      <c r="D21" s="1" t="s">
        <v>100</v>
      </c>
      <c r="E21" s="7">
        <v>2013</v>
      </c>
      <c r="F21" s="7"/>
      <c r="G21" s="7" t="s">
        <v>101</v>
      </c>
      <c r="H21" s="7">
        <v>564</v>
      </c>
      <c r="I21" s="1"/>
      <c r="J21" s="1" t="s">
        <v>16</v>
      </c>
      <c r="K21" s="1" t="s">
        <v>15</v>
      </c>
      <c r="L21" s="1" t="s">
        <v>38</v>
      </c>
      <c r="M21" s="1" t="s">
        <v>102</v>
      </c>
      <c r="N21" s="1" t="str">
        <f>HYPERLINK("http://e.lanbook.com/books/element.php?pl1_id=72202","http://e.lanbook.com/books/element.php?pl1_id=72202")</f>
        <v>http://e.lanbook.com/books/element.php?pl1_id=72202</v>
      </c>
      <c r="O21" s="1" t="s">
        <v>20</v>
      </c>
      <c r="P21" s="1"/>
    </row>
    <row r="22" spans="1:16" ht="15">
      <c r="A22" s="2">
        <v>22</v>
      </c>
      <c r="B22" s="1">
        <v>72203</v>
      </c>
      <c r="C22" s="1" t="s">
        <v>103</v>
      </c>
      <c r="D22" s="1" t="s">
        <v>104</v>
      </c>
      <c r="E22" s="7">
        <v>2016</v>
      </c>
      <c r="F22" s="7"/>
      <c r="G22" s="7" t="s">
        <v>105</v>
      </c>
      <c r="H22" s="7">
        <v>767</v>
      </c>
      <c r="I22" s="1"/>
      <c r="J22" s="1" t="s">
        <v>16</v>
      </c>
      <c r="K22" s="1" t="s">
        <v>15</v>
      </c>
      <c r="L22" s="1" t="s">
        <v>18</v>
      </c>
      <c r="M22" s="1" t="s">
        <v>106</v>
      </c>
      <c r="N22" s="1" t="str">
        <f>HYPERLINK("http://e.lanbook.com/books/element.php?pl1_id=72203","http://e.lanbook.com/books/element.php?pl1_id=72203")</f>
        <v>http://e.lanbook.com/books/element.php?pl1_id=72203</v>
      </c>
      <c r="O22" s="1" t="s">
        <v>20</v>
      </c>
      <c r="P22" s="1"/>
    </row>
    <row r="23" spans="1:16" ht="15">
      <c r="A23" s="2">
        <v>23</v>
      </c>
      <c r="B23" s="1">
        <v>72204</v>
      </c>
      <c r="C23" s="1" t="s">
        <v>103</v>
      </c>
      <c r="D23" s="1" t="s">
        <v>107</v>
      </c>
      <c r="E23" s="7">
        <v>2016</v>
      </c>
      <c r="F23" s="7"/>
      <c r="G23" s="7" t="s">
        <v>108</v>
      </c>
      <c r="H23" s="7">
        <v>296</v>
      </c>
      <c r="I23" s="1"/>
      <c r="J23" s="1" t="s">
        <v>16</v>
      </c>
      <c r="K23" s="1" t="s">
        <v>15</v>
      </c>
      <c r="L23" s="1" t="s">
        <v>18</v>
      </c>
      <c r="M23" s="1" t="s">
        <v>109</v>
      </c>
      <c r="N23" s="1" t="str">
        <f>HYPERLINK("http://e.lanbook.com/books/element.php?pl1_id=72204","http://e.lanbook.com/books/element.php?pl1_id=72204")</f>
        <v>http://e.lanbook.com/books/element.php?pl1_id=72204</v>
      </c>
      <c r="O23" s="1" t="s">
        <v>20</v>
      </c>
      <c r="P23" s="1"/>
    </row>
    <row r="24" spans="1:16" ht="15">
      <c r="A24" s="2">
        <v>24</v>
      </c>
      <c r="B24" s="1">
        <v>72271</v>
      </c>
      <c r="C24" s="1" t="s">
        <v>110</v>
      </c>
      <c r="D24" s="1" t="s">
        <v>111</v>
      </c>
      <c r="E24" s="7">
        <v>2016</v>
      </c>
      <c r="F24" s="7"/>
      <c r="G24" s="7" t="s">
        <v>112</v>
      </c>
      <c r="H24" s="7">
        <v>288</v>
      </c>
      <c r="I24" s="1" t="s">
        <v>113</v>
      </c>
      <c r="J24" s="1" t="s">
        <v>16</v>
      </c>
      <c r="K24" s="1" t="s">
        <v>15</v>
      </c>
      <c r="L24" s="1" t="s">
        <v>18</v>
      </c>
      <c r="M24" s="1" t="s">
        <v>114</v>
      </c>
      <c r="N24" s="1" t="str">
        <f>HYPERLINK("http://e.lanbook.com/books/element.php?pl1_id=72271","http://e.lanbook.com/books/element.php?pl1_id=72271")</f>
        <v>http://e.lanbook.com/books/element.php?pl1_id=72271</v>
      </c>
      <c r="O24" s="1" t="s">
        <v>20</v>
      </c>
      <c r="P24" s="1" t="s">
        <v>34</v>
      </c>
    </row>
    <row r="25" spans="1:16" ht="15">
      <c r="A25" s="2">
        <v>25</v>
      </c>
      <c r="B25" s="1">
        <v>72269</v>
      </c>
      <c r="C25" s="1" t="s">
        <v>115</v>
      </c>
      <c r="D25" s="1" t="s">
        <v>116</v>
      </c>
      <c r="E25" s="7">
        <v>2010</v>
      </c>
      <c r="F25" s="7"/>
      <c r="G25" s="7" t="s">
        <v>117</v>
      </c>
      <c r="H25" s="7">
        <v>328</v>
      </c>
      <c r="I25" s="1"/>
      <c r="J25" s="1" t="s">
        <v>16</v>
      </c>
      <c r="K25" s="1" t="s">
        <v>15</v>
      </c>
      <c r="L25" s="1" t="s">
        <v>38</v>
      </c>
      <c r="M25" s="1" t="s">
        <v>118</v>
      </c>
      <c r="N25" s="1" t="str">
        <f>HYPERLINK("http://e.lanbook.com/books/element.php?pl1_id=72269","http://e.lanbook.com/books/element.php?pl1_id=72269")</f>
        <v>http://e.lanbook.com/books/element.php?pl1_id=72269</v>
      </c>
      <c r="O25" s="1" t="s">
        <v>20</v>
      </c>
      <c r="P25" s="1" t="s">
        <v>63</v>
      </c>
    </row>
    <row r="26" spans="1:16" ht="15">
      <c r="A26" s="2">
        <v>26</v>
      </c>
      <c r="B26" s="1">
        <v>72246</v>
      </c>
      <c r="C26" s="1" t="s">
        <v>119</v>
      </c>
      <c r="D26" s="1" t="s">
        <v>120</v>
      </c>
      <c r="E26" s="7">
        <v>2012</v>
      </c>
      <c r="F26" s="7"/>
      <c r="G26" s="7" t="s">
        <v>121</v>
      </c>
      <c r="H26" s="7">
        <v>384</v>
      </c>
      <c r="I26" s="1" t="s">
        <v>122</v>
      </c>
      <c r="J26" s="1" t="s">
        <v>16</v>
      </c>
      <c r="K26" s="1" t="s">
        <v>15</v>
      </c>
      <c r="L26" s="1" t="s">
        <v>18</v>
      </c>
      <c r="M26" s="1" t="s">
        <v>123</v>
      </c>
      <c r="N26" s="1" t="str">
        <f>HYPERLINK("http://e.lanbook.com/books/element.php?pl1_id=72246","http://e.lanbook.com/books/element.php?pl1_id=72246")</f>
        <v>http://e.lanbook.com/books/element.php?pl1_id=72246</v>
      </c>
      <c r="O26" s="1" t="s">
        <v>20</v>
      </c>
      <c r="P26" s="1" t="s">
        <v>34</v>
      </c>
    </row>
    <row r="27" spans="1:16" ht="15">
      <c r="A27" s="2">
        <v>27</v>
      </c>
      <c r="B27" s="1">
        <v>72312</v>
      </c>
      <c r="C27" s="1" t="s">
        <v>124</v>
      </c>
      <c r="D27" s="1" t="s">
        <v>125</v>
      </c>
      <c r="E27" s="7">
        <v>2010</v>
      </c>
      <c r="F27" s="7"/>
      <c r="G27" s="7" t="s">
        <v>126</v>
      </c>
      <c r="H27" s="7">
        <v>320</v>
      </c>
      <c r="I27" s="1" t="s">
        <v>127</v>
      </c>
      <c r="J27" s="1" t="s">
        <v>16</v>
      </c>
      <c r="K27" s="1" t="s">
        <v>15</v>
      </c>
      <c r="L27" s="1" t="s">
        <v>18</v>
      </c>
      <c r="M27" s="1" t="s">
        <v>128</v>
      </c>
      <c r="N27" s="1" t="str">
        <f>HYPERLINK("http://e.lanbook.com/books/element.php?pl1_id=72312","http://e.lanbook.com/books/element.php?pl1_id=72312")</f>
        <v>http://e.lanbook.com/books/element.php?pl1_id=72312</v>
      </c>
      <c r="O27" s="1" t="s">
        <v>20</v>
      </c>
      <c r="P27" s="1" t="s">
        <v>34</v>
      </c>
    </row>
    <row r="28" spans="1:16" ht="15">
      <c r="A28" s="2">
        <v>28</v>
      </c>
      <c r="B28" s="1">
        <v>72278</v>
      </c>
      <c r="C28" s="1" t="s">
        <v>129</v>
      </c>
      <c r="D28" s="1" t="s">
        <v>130</v>
      </c>
      <c r="E28" s="7">
        <v>2016</v>
      </c>
      <c r="F28" s="7"/>
      <c r="G28" s="7" t="s">
        <v>131</v>
      </c>
      <c r="H28" s="7">
        <v>248</v>
      </c>
      <c r="I28" s="1" t="s">
        <v>132</v>
      </c>
      <c r="J28" s="1" t="s">
        <v>16</v>
      </c>
      <c r="K28" s="1" t="s">
        <v>15</v>
      </c>
      <c r="L28" s="1" t="s">
        <v>18</v>
      </c>
      <c r="M28" s="1" t="s">
        <v>133</v>
      </c>
      <c r="N28" s="1" t="str">
        <f>HYPERLINK("http://e.lanbook.com/books/element.php?pl1_id=72278","http://e.lanbook.com/books/element.php?pl1_id=72278")</f>
        <v>http://e.lanbook.com/books/element.php?pl1_id=72278</v>
      </c>
      <c r="O28" s="1" t="s">
        <v>20</v>
      </c>
      <c r="P28" s="1" t="s">
        <v>34</v>
      </c>
    </row>
    <row r="29" spans="1:16" ht="15">
      <c r="A29" s="2">
        <v>29</v>
      </c>
      <c r="B29" s="1">
        <v>72286</v>
      </c>
      <c r="C29" s="1" t="s">
        <v>134</v>
      </c>
      <c r="D29" s="1" t="s">
        <v>135</v>
      </c>
      <c r="E29" s="7">
        <v>2011</v>
      </c>
      <c r="F29" s="7"/>
      <c r="G29" s="7" t="s">
        <v>136</v>
      </c>
      <c r="H29" s="7">
        <v>96</v>
      </c>
      <c r="I29" s="1"/>
      <c r="J29" s="1" t="s">
        <v>16</v>
      </c>
      <c r="K29" s="1" t="s">
        <v>15</v>
      </c>
      <c r="L29" s="1" t="s">
        <v>18</v>
      </c>
      <c r="M29" s="1" t="s">
        <v>137</v>
      </c>
      <c r="N29" s="1" t="str">
        <f>HYPERLINK("http://e.lanbook.com/books/element.php?pl1_id=72286","http://e.lanbook.com/books/element.php?pl1_id=72286")</f>
        <v>http://e.lanbook.com/books/element.php?pl1_id=72286</v>
      </c>
      <c r="O29" s="1" t="s">
        <v>20</v>
      </c>
      <c r="P29" s="1" t="s">
        <v>34</v>
      </c>
    </row>
    <row r="30" spans="1:16" ht="15">
      <c r="A30" s="2">
        <v>30</v>
      </c>
      <c r="B30" s="1">
        <v>72321</v>
      </c>
      <c r="C30" s="1" t="s">
        <v>138</v>
      </c>
      <c r="D30" s="1" t="s">
        <v>139</v>
      </c>
      <c r="E30" s="7">
        <v>2011</v>
      </c>
      <c r="F30" s="7"/>
      <c r="G30" s="7" t="s">
        <v>140</v>
      </c>
      <c r="H30" s="7">
        <v>320</v>
      </c>
      <c r="I30" s="1" t="s">
        <v>141</v>
      </c>
      <c r="J30" s="1" t="s">
        <v>16</v>
      </c>
      <c r="K30" s="1" t="s">
        <v>15</v>
      </c>
      <c r="L30" s="1" t="s">
        <v>18</v>
      </c>
      <c r="M30" s="1" t="s">
        <v>142</v>
      </c>
      <c r="N30" s="1" t="str">
        <f>HYPERLINK("http://e.lanbook.com/books/element.php?pl1_id=72321","http://e.lanbook.com/books/element.php?pl1_id=72321")</f>
        <v>http://e.lanbook.com/books/element.php?pl1_id=72321</v>
      </c>
      <c r="O30" s="1" t="s">
        <v>20</v>
      </c>
      <c r="P30" s="1" t="s">
        <v>34</v>
      </c>
    </row>
    <row r="31" spans="1:16" ht="15">
      <c r="A31" s="2">
        <v>31</v>
      </c>
      <c r="B31" s="1">
        <v>72224</v>
      </c>
      <c r="C31" s="1" t="s">
        <v>143</v>
      </c>
      <c r="D31" s="1" t="s">
        <v>144</v>
      </c>
      <c r="E31" s="7">
        <v>2013</v>
      </c>
      <c r="F31" s="7"/>
      <c r="G31" s="7" t="s">
        <v>145</v>
      </c>
      <c r="H31" s="7">
        <v>360</v>
      </c>
      <c r="I31" s="1"/>
      <c r="J31" s="1" t="s">
        <v>16</v>
      </c>
      <c r="K31" s="1" t="s">
        <v>15</v>
      </c>
      <c r="L31" s="1" t="s">
        <v>38</v>
      </c>
      <c r="M31" s="1" t="s">
        <v>146</v>
      </c>
      <c r="N31" s="1" t="str">
        <f>HYPERLINK("http://e.lanbook.com/books/element.php?pl1_id=72224","http://e.lanbook.com/books/element.php?pl1_id=72224")</f>
        <v>http://e.lanbook.com/books/element.php?pl1_id=72224</v>
      </c>
      <c r="O31" s="1" t="s">
        <v>20</v>
      </c>
      <c r="P31" s="1" t="s">
        <v>21</v>
      </c>
    </row>
    <row r="32" spans="1:16" ht="15">
      <c r="A32" s="2">
        <v>32</v>
      </c>
      <c r="B32" s="1">
        <v>72343</v>
      </c>
      <c r="C32" s="1" t="s">
        <v>147</v>
      </c>
      <c r="D32" s="1" t="s">
        <v>148</v>
      </c>
      <c r="E32" s="7">
        <v>2016</v>
      </c>
      <c r="F32" s="7"/>
      <c r="G32" s="7" t="s">
        <v>149</v>
      </c>
      <c r="H32" s="7">
        <v>704</v>
      </c>
      <c r="I32" s="1" t="s">
        <v>150</v>
      </c>
      <c r="J32" s="1" t="s">
        <v>16</v>
      </c>
      <c r="K32" s="1" t="s">
        <v>15</v>
      </c>
      <c r="L32" s="1" t="s">
        <v>18</v>
      </c>
      <c r="M32" s="1" t="s">
        <v>151</v>
      </c>
      <c r="N32" s="1" t="str">
        <f>HYPERLINK("http://e.lanbook.com/books/element.php?pl1_id=72343","http://e.lanbook.com/books/element.php?pl1_id=72343")</f>
        <v>http://e.lanbook.com/books/element.php?pl1_id=72343</v>
      </c>
      <c r="O32" s="1" t="s">
        <v>20</v>
      </c>
      <c r="P32" s="1" t="s">
        <v>34</v>
      </c>
    </row>
    <row r="33" spans="1:16" ht="15">
      <c r="A33" s="2">
        <v>33</v>
      </c>
      <c r="B33" s="1">
        <v>72290</v>
      </c>
      <c r="C33" s="1" t="s">
        <v>152</v>
      </c>
      <c r="D33" s="1" t="s">
        <v>153</v>
      </c>
      <c r="E33" s="7">
        <v>2016</v>
      </c>
      <c r="F33" s="7"/>
      <c r="G33" s="7" t="s">
        <v>154</v>
      </c>
      <c r="H33" s="7">
        <v>480</v>
      </c>
      <c r="I33" s="1"/>
      <c r="J33" s="1" t="s">
        <v>16</v>
      </c>
      <c r="K33" s="1" t="s">
        <v>15</v>
      </c>
      <c r="L33" s="1" t="s">
        <v>18</v>
      </c>
      <c r="M33" s="1" t="s">
        <v>155</v>
      </c>
      <c r="N33" s="1" t="str">
        <f>HYPERLINK("http://e.lanbook.com/books/element.php?pl1_id=72290","http://e.lanbook.com/books/element.php?pl1_id=72290")</f>
        <v>http://e.lanbook.com/books/element.php?pl1_id=72290</v>
      </c>
      <c r="O33" s="1" t="s">
        <v>20</v>
      </c>
      <c r="P33" s="1" t="s">
        <v>21</v>
      </c>
    </row>
    <row r="34" spans="1:16" ht="15">
      <c r="A34" s="2">
        <v>34</v>
      </c>
      <c r="B34" s="1">
        <v>72194</v>
      </c>
      <c r="C34" s="1" t="s">
        <v>156</v>
      </c>
      <c r="D34" s="1" t="s">
        <v>157</v>
      </c>
      <c r="E34" s="7">
        <v>2016</v>
      </c>
      <c r="F34" s="7"/>
      <c r="G34" s="7" t="s">
        <v>158</v>
      </c>
      <c r="H34" s="7">
        <v>508</v>
      </c>
      <c r="I34" s="1" t="s">
        <v>159</v>
      </c>
      <c r="J34" s="1" t="s">
        <v>16</v>
      </c>
      <c r="K34" s="1" t="s">
        <v>15</v>
      </c>
      <c r="L34" s="1" t="s">
        <v>18</v>
      </c>
      <c r="M34" s="1" t="s">
        <v>160</v>
      </c>
      <c r="N34" s="1" t="str">
        <f>HYPERLINK("http://e.lanbook.com/books/element.php?pl1_id=72194","http://e.lanbook.com/books/element.php?pl1_id=72194")</f>
        <v>http://e.lanbook.com/books/element.php?pl1_id=72194</v>
      </c>
      <c r="O34" s="1" t="s">
        <v>20</v>
      </c>
      <c r="P34" s="1" t="s">
        <v>34</v>
      </c>
    </row>
    <row r="35" spans="1:16" ht="15">
      <c r="A35" s="2">
        <v>35</v>
      </c>
      <c r="B35" s="1">
        <v>72308</v>
      </c>
      <c r="C35" s="1" t="s">
        <v>161</v>
      </c>
      <c r="D35" s="1" t="s">
        <v>162</v>
      </c>
      <c r="E35" s="7">
        <v>2011</v>
      </c>
      <c r="F35" s="7"/>
      <c r="G35" s="7" t="s">
        <v>163</v>
      </c>
      <c r="H35" s="7">
        <v>364</v>
      </c>
      <c r="I35" s="1" t="s">
        <v>164</v>
      </c>
      <c r="J35" s="1" t="s">
        <v>16</v>
      </c>
      <c r="K35" s="1" t="s">
        <v>15</v>
      </c>
      <c r="L35" s="1" t="s">
        <v>18</v>
      </c>
      <c r="M35" s="1" t="s">
        <v>165</v>
      </c>
      <c r="N35" s="1" t="str">
        <f>HYPERLINK("http://e.lanbook.com/books/element.php?pl1_id=72308","http://e.lanbook.com/books/element.php?pl1_id=72308")</f>
        <v>http://e.lanbook.com/books/element.php?pl1_id=72308</v>
      </c>
      <c r="O35" s="1" t="s">
        <v>20</v>
      </c>
      <c r="P35" s="1" t="s">
        <v>34</v>
      </c>
    </row>
    <row r="36" spans="1:16" ht="15">
      <c r="A36" s="2">
        <v>36</v>
      </c>
      <c r="B36" s="1">
        <v>72259</v>
      </c>
      <c r="C36" s="1" t="s">
        <v>166</v>
      </c>
      <c r="D36" s="1" t="s">
        <v>167</v>
      </c>
      <c r="E36" s="7">
        <v>2014</v>
      </c>
      <c r="F36" s="7"/>
      <c r="G36" s="7" t="s">
        <v>168</v>
      </c>
      <c r="H36" s="7">
        <v>360</v>
      </c>
      <c r="I36" s="1" t="s">
        <v>169</v>
      </c>
      <c r="J36" s="1" t="s">
        <v>16</v>
      </c>
      <c r="K36" s="1" t="s">
        <v>15</v>
      </c>
      <c r="L36" s="1" t="s">
        <v>18</v>
      </c>
      <c r="M36" s="1" t="s">
        <v>170</v>
      </c>
      <c r="N36" s="1" t="str">
        <f>HYPERLINK("http://e.lanbook.com/books/element.php?pl1_id=72259","http://e.lanbook.com/books/element.php?pl1_id=72259")</f>
        <v>http://e.lanbook.com/books/element.php?pl1_id=72259</v>
      </c>
      <c r="O36" s="1" t="s">
        <v>20</v>
      </c>
      <c r="P36" s="1" t="s">
        <v>171</v>
      </c>
    </row>
    <row r="37" spans="1:16" ht="15">
      <c r="A37" s="2">
        <v>37</v>
      </c>
      <c r="B37" s="1">
        <v>72281</v>
      </c>
      <c r="C37" s="1" t="s">
        <v>172</v>
      </c>
      <c r="D37" s="1" t="s">
        <v>173</v>
      </c>
      <c r="E37" s="7">
        <v>2012</v>
      </c>
      <c r="F37" s="7"/>
      <c r="G37" s="7" t="s">
        <v>174</v>
      </c>
      <c r="H37" s="7">
        <v>595</v>
      </c>
      <c r="I37" s="1" t="s">
        <v>175</v>
      </c>
      <c r="J37" s="1" t="s">
        <v>16</v>
      </c>
      <c r="K37" s="1" t="s">
        <v>15</v>
      </c>
      <c r="L37" s="1" t="s">
        <v>38</v>
      </c>
      <c r="M37" s="1" t="s">
        <v>176</v>
      </c>
      <c r="N37" s="1" t="str">
        <f>HYPERLINK("http://e.lanbook.com/books/element.php?pl1_id=72281","http://e.lanbook.com/books/element.php?pl1_id=72281")</f>
        <v>http://e.lanbook.com/books/element.php?pl1_id=72281</v>
      </c>
      <c r="O37" s="1" t="s">
        <v>20</v>
      </c>
      <c r="P37" s="1" t="s">
        <v>34</v>
      </c>
    </row>
    <row r="38" spans="1:16" ht="15">
      <c r="A38" s="2">
        <v>38</v>
      </c>
      <c r="B38" s="1">
        <v>72280</v>
      </c>
      <c r="C38" s="1" t="s">
        <v>172</v>
      </c>
      <c r="D38" s="1" t="s">
        <v>177</v>
      </c>
      <c r="E38" s="7">
        <v>2012</v>
      </c>
      <c r="F38" s="7"/>
      <c r="G38" s="7" t="s">
        <v>178</v>
      </c>
      <c r="H38" s="7">
        <v>571</v>
      </c>
      <c r="I38" s="1" t="s">
        <v>175</v>
      </c>
      <c r="J38" s="1" t="s">
        <v>16</v>
      </c>
      <c r="K38" s="1" t="s">
        <v>15</v>
      </c>
      <c r="L38" s="1" t="s">
        <v>38</v>
      </c>
      <c r="M38" s="1" t="s">
        <v>179</v>
      </c>
      <c r="N38" s="1" t="str">
        <f>HYPERLINK("http://e.lanbook.com/books/element.php?pl1_id=72280","http://e.lanbook.com/books/element.php?pl1_id=72280")</f>
        <v>http://e.lanbook.com/books/element.php?pl1_id=72280</v>
      </c>
      <c r="O38" s="1" t="s">
        <v>20</v>
      </c>
      <c r="P38" s="1" t="s">
        <v>34</v>
      </c>
    </row>
    <row r="39" spans="1:16" ht="15">
      <c r="A39" s="2">
        <v>39</v>
      </c>
      <c r="B39" s="1">
        <v>72244</v>
      </c>
      <c r="C39" s="1" t="s">
        <v>180</v>
      </c>
      <c r="D39" s="1" t="s">
        <v>181</v>
      </c>
      <c r="E39" s="7">
        <v>2014</v>
      </c>
      <c r="F39" s="7"/>
      <c r="G39" s="7" t="s">
        <v>182</v>
      </c>
      <c r="H39" s="7">
        <v>174</v>
      </c>
      <c r="I39" s="1" t="s">
        <v>183</v>
      </c>
      <c r="J39" s="1" t="s">
        <v>16</v>
      </c>
      <c r="K39" s="1" t="s">
        <v>15</v>
      </c>
      <c r="L39" s="1" t="s">
        <v>18</v>
      </c>
      <c r="M39" s="1" t="s">
        <v>184</v>
      </c>
      <c r="N39" s="1" t="str">
        <f>HYPERLINK("http://e.lanbook.com/books/element.php?pl1_id=72244","http://e.lanbook.com/books/element.php?pl1_id=72244")</f>
        <v>http://e.lanbook.com/books/element.php?pl1_id=72244</v>
      </c>
      <c r="O39" s="1" t="s">
        <v>20</v>
      </c>
      <c r="P39" s="1" t="s">
        <v>34</v>
      </c>
    </row>
    <row r="40" spans="1:16" ht="15">
      <c r="A40" s="2">
        <v>40</v>
      </c>
      <c r="B40" s="1">
        <v>72264</v>
      </c>
      <c r="C40" s="1" t="s">
        <v>185</v>
      </c>
      <c r="D40" s="1" t="s">
        <v>186</v>
      </c>
      <c r="E40" s="7">
        <v>2010</v>
      </c>
      <c r="F40" s="7"/>
      <c r="G40" s="7" t="s">
        <v>187</v>
      </c>
      <c r="H40" s="7">
        <v>168</v>
      </c>
      <c r="I40" s="1"/>
      <c r="J40" s="1" t="s">
        <v>16</v>
      </c>
      <c r="K40" s="1" t="s">
        <v>15</v>
      </c>
      <c r="L40" s="1" t="s">
        <v>189</v>
      </c>
      <c r="M40" s="1" t="s">
        <v>188</v>
      </c>
      <c r="N40" s="1" t="str">
        <f>HYPERLINK("http://e.lanbook.com/books/element.php?pl1_id=72264","http://e.lanbook.com/books/element.php?pl1_id=72264")</f>
        <v>http://e.lanbook.com/books/element.php?pl1_id=72264</v>
      </c>
      <c r="O40" s="1" t="s">
        <v>20</v>
      </c>
      <c r="P40" s="1" t="s">
        <v>34</v>
      </c>
    </row>
    <row r="41" spans="1:16" ht="15">
      <c r="A41" s="2">
        <v>41</v>
      </c>
      <c r="B41" s="1">
        <v>72207</v>
      </c>
      <c r="C41" s="1" t="s">
        <v>190</v>
      </c>
      <c r="D41" s="1" t="s">
        <v>191</v>
      </c>
      <c r="E41" s="7">
        <v>2009</v>
      </c>
      <c r="F41" s="7"/>
      <c r="G41" s="7" t="s">
        <v>192</v>
      </c>
      <c r="H41" s="7">
        <v>240</v>
      </c>
      <c r="I41" s="1" t="s">
        <v>193</v>
      </c>
      <c r="J41" s="1" t="s">
        <v>16</v>
      </c>
      <c r="K41" s="1" t="s">
        <v>15</v>
      </c>
      <c r="L41" s="1" t="s">
        <v>18</v>
      </c>
      <c r="M41" s="1" t="s">
        <v>194</v>
      </c>
      <c r="N41" s="1" t="str">
        <f>HYPERLINK("http://e.lanbook.com/books/element.php?pl1_id=72207","http://e.lanbook.com/books/element.php?pl1_id=72207")</f>
        <v>http://e.lanbook.com/books/element.php?pl1_id=72207</v>
      </c>
      <c r="O41" s="1" t="s">
        <v>20</v>
      </c>
      <c r="P41" s="1" t="s">
        <v>34</v>
      </c>
    </row>
    <row r="42" spans="1:16" ht="15">
      <c r="A42" s="2">
        <v>42</v>
      </c>
      <c r="B42" s="1">
        <v>72229</v>
      </c>
      <c r="C42" s="1" t="s">
        <v>195</v>
      </c>
      <c r="D42" s="1" t="s">
        <v>196</v>
      </c>
      <c r="E42" s="7">
        <v>2011</v>
      </c>
      <c r="F42" s="7"/>
      <c r="G42" s="7" t="s">
        <v>197</v>
      </c>
      <c r="H42" s="7">
        <v>104</v>
      </c>
      <c r="I42" s="1"/>
      <c r="J42" s="1" t="s">
        <v>16</v>
      </c>
      <c r="K42" s="1" t="s">
        <v>15</v>
      </c>
      <c r="L42" s="1" t="s">
        <v>78</v>
      </c>
      <c r="M42" s="1" t="s">
        <v>198</v>
      </c>
      <c r="N42" s="1" t="str">
        <f>HYPERLINK("http://e.lanbook.com/books/element.php?pl1_id=72229","http://e.lanbook.com/books/element.php?pl1_id=72229")</f>
        <v>http://e.lanbook.com/books/element.php?pl1_id=72229</v>
      </c>
      <c r="O42" s="1" t="s">
        <v>20</v>
      </c>
      <c r="P42" s="1" t="s">
        <v>34</v>
      </c>
    </row>
    <row r="43" spans="1:16" ht="15">
      <c r="A43" s="2">
        <v>43</v>
      </c>
      <c r="B43" s="1">
        <v>72330</v>
      </c>
      <c r="C43" s="1" t="s">
        <v>199</v>
      </c>
      <c r="D43" s="1" t="s">
        <v>200</v>
      </c>
      <c r="E43" s="7">
        <v>2014</v>
      </c>
      <c r="F43" s="7"/>
      <c r="G43" s="7" t="s">
        <v>201</v>
      </c>
      <c r="H43" s="7">
        <v>528</v>
      </c>
      <c r="I43" s="1" t="s">
        <v>202</v>
      </c>
      <c r="J43" s="1" t="s">
        <v>16</v>
      </c>
      <c r="K43" s="1" t="s">
        <v>15</v>
      </c>
      <c r="L43" s="1" t="s">
        <v>18</v>
      </c>
      <c r="M43" s="1" t="s">
        <v>203</v>
      </c>
      <c r="N43" s="1" t="str">
        <f>HYPERLINK("http://e.lanbook.com/books/element.php?pl1_id=72330","http://e.lanbook.com/books/element.php?pl1_id=72330")</f>
        <v>http://e.lanbook.com/books/element.php?pl1_id=72330</v>
      </c>
      <c r="O43" s="1" t="s">
        <v>20</v>
      </c>
      <c r="P43" s="1" t="s">
        <v>34</v>
      </c>
    </row>
    <row r="44" spans="1:16" ht="15">
      <c r="A44" s="2">
        <v>44</v>
      </c>
      <c r="B44" s="1">
        <v>72294</v>
      </c>
      <c r="C44" s="1" t="s">
        <v>204</v>
      </c>
      <c r="D44" s="1" t="s">
        <v>205</v>
      </c>
      <c r="E44" s="7">
        <v>2011</v>
      </c>
      <c r="F44" s="7"/>
      <c r="G44" s="7" t="s">
        <v>206</v>
      </c>
      <c r="H44" s="7">
        <v>562</v>
      </c>
      <c r="I44" s="1" t="s">
        <v>207</v>
      </c>
      <c r="J44" s="1" t="s">
        <v>16</v>
      </c>
      <c r="K44" s="1" t="s">
        <v>15</v>
      </c>
      <c r="L44" s="1" t="s">
        <v>18</v>
      </c>
      <c r="M44" s="1" t="s">
        <v>208</v>
      </c>
      <c r="N44" s="1" t="str">
        <f>HYPERLINK("http://e.lanbook.com/books/element.php?pl1_id=72294","http://e.lanbook.com/books/element.php?pl1_id=72294")</f>
        <v>http://e.lanbook.com/books/element.php?pl1_id=72294</v>
      </c>
      <c r="O44" s="1" t="s">
        <v>20</v>
      </c>
      <c r="P44" s="1" t="s">
        <v>34</v>
      </c>
    </row>
    <row r="45" spans="1:16" ht="15">
      <c r="A45" s="2">
        <v>45</v>
      </c>
      <c r="B45" s="1">
        <v>72297</v>
      </c>
      <c r="C45" s="1" t="s">
        <v>209</v>
      </c>
      <c r="D45" s="1" t="s">
        <v>210</v>
      </c>
      <c r="E45" s="7">
        <v>2016</v>
      </c>
      <c r="F45" s="7"/>
      <c r="G45" s="7" t="s">
        <v>211</v>
      </c>
      <c r="H45" s="7">
        <v>490</v>
      </c>
      <c r="I45" s="1"/>
      <c r="J45" s="1" t="s">
        <v>16</v>
      </c>
      <c r="K45" s="1" t="s">
        <v>15</v>
      </c>
      <c r="L45" s="1" t="s">
        <v>18</v>
      </c>
      <c r="M45" s="1" t="s">
        <v>212</v>
      </c>
      <c r="N45" s="1" t="str">
        <f>HYPERLINK("http://e.lanbook.com/books/element.php?pl1_id=72297","http://e.lanbook.com/books/element.php?pl1_id=72297")</f>
        <v>http://e.lanbook.com/books/element.php?pl1_id=72297</v>
      </c>
      <c r="O45" s="1" t="s">
        <v>20</v>
      </c>
      <c r="P45" s="1" t="s">
        <v>21</v>
      </c>
    </row>
    <row r="46" spans="1:16" ht="15">
      <c r="A46" s="2">
        <v>46</v>
      </c>
      <c r="B46" s="1">
        <v>72344</v>
      </c>
      <c r="C46" s="1" t="s">
        <v>213</v>
      </c>
      <c r="D46" s="1" t="s">
        <v>214</v>
      </c>
      <c r="E46" s="7">
        <v>2010</v>
      </c>
      <c r="F46" s="7"/>
      <c r="G46" s="7" t="s">
        <v>215</v>
      </c>
      <c r="H46" s="7">
        <v>424</v>
      </c>
      <c r="I46" s="1" t="s">
        <v>216</v>
      </c>
      <c r="J46" s="1" t="s">
        <v>16</v>
      </c>
      <c r="K46" s="1" t="s">
        <v>15</v>
      </c>
      <c r="L46" s="1" t="s">
        <v>18</v>
      </c>
      <c r="M46" s="1" t="s">
        <v>217</v>
      </c>
      <c r="N46" s="1" t="str">
        <f>HYPERLINK("http://e.lanbook.com/books/element.php?pl1_id=72344","http://e.lanbook.com/books/element.php?pl1_id=72344")</f>
        <v>http://e.lanbook.com/books/element.php?pl1_id=72344</v>
      </c>
      <c r="O46" s="1" t="s">
        <v>20</v>
      </c>
      <c r="P46" s="1" t="s">
        <v>34</v>
      </c>
    </row>
    <row r="47" spans="1:16" ht="15">
      <c r="A47" s="2">
        <v>47</v>
      </c>
      <c r="B47" s="1">
        <v>72275</v>
      </c>
      <c r="C47" s="1" t="s">
        <v>218</v>
      </c>
      <c r="D47" s="1" t="s">
        <v>219</v>
      </c>
      <c r="E47" s="7">
        <v>2012</v>
      </c>
      <c r="F47" s="7"/>
      <c r="G47" s="7" t="s">
        <v>220</v>
      </c>
      <c r="H47" s="7">
        <v>384</v>
      </c>
      <c r="I47" s="1"/>
      <c r="J47" s="1" t="s">
        <v>16</v>
      </c>
      <c r="K47" s="1" t="s">
        <v>15</v>
      </c>
      <c r="L47" s="1" t="s">
        <v>222</v>
      </c>
      <c r="M47" s="1" t="s">
        <v>221</v>
      </c>
      <c r="N47" s="1" t="str">
        <f>HYPERLINK("http://e.lanbook.com/books/element.php?pl1_id=72275","http://e.lanbook.com/books/element.php?pl1_id=72275")</f>
        <v>http://e.lanbook.com/books/element.php?pl1_id=72275</v>
      </c>
      <c r="O47" s="1" t="s">
        <v>20</v>
      </c>
      <c r="P47" s="1" t="s">
        <v>21</v>
      </c>
    </row>
    <row r="48" spans="1:16" ht="15">
      <c r="A48" s="2">
        <v>48</v>
      </c>
      <c r="B48" s="1">
        <v>72293</v>
      </c>
      <c r="C48" s="1" t="s">
        <v>223</v>
      </c>
      <c r="D48" s="1" t="s">
        <v>224</v>
      </c>
      <c r="E48" s="7">
        <v>2012</v>
      </c>
      <c r="F48" s="7"/>
      <c r="G48" s="7" t="s">
        <v>225</v>
      </c>
      <c r="H48" s="7">
        <v>303</v>
      </c>
      <c r="I48" s="1" t="s">
        <v>226</v>
      </c>
      <c r="J48" s="1" t="s">
        <v>16</v>
      </c>
      <c r="K48" s="1" t="s">
        <v>15</v>
      </c>
      <c r="L48" s="1" t="s">
        <v>18</v>
      </c>
      <c r="M48" s="1" t="s">
        <v>227</v>
      </c>
      <c r="N48" s="1" t="str">
        <f>HYPERLINK("http://e.lanbook.com/books/element.php?pl1_id=72293","http://e.lanbook.com/books/element.php?pl1_id=72293")</f>
        <v>http://e.lanbook.com/books/element.php?pl1_id=72293</v>
      </c>
      <c r="O48" s="1" t="s">
        <v>20</v>
      </c>
      <c r="P48" s="1" t="s">
        <v>34</v>
      </c>
    </row>
    <row r="49" spans="1:16" ht="15">
      <c r="A49" s="2">
        <v>49</v>
      </c>
      <c r="B49" s="1">
        <v>72336</v>
      </c>
      <c r="C49" s="1" t="s">
        <v>228</v>
      </c>
      <c r="D49" s="1" t="s">
        <v>229</v>
      </c>
      <c r="E49" s="7">
        <v>2016</v>
      </c>
      <c r="F49" s="7"/>
      <c r="G49" s="7" t="s">
        <v>230</v>
      </c>
      <c r="H49" s="7">
        <v>543</v>
      </c>
      <c r="I49" s="1" t="s">
        <v>231</v>
      </c>
      <c r="J49" s="1" t="s">
        <v>16</v>
      </c>
      <c r="K49" s="1" t="s">
        <v>15</v>
      </c>
      <c r="L49" s="1" t="s">
        <v>18</v>
      </c>
      <c r="M49" s="1" t="s">
        <v>232</v>
      </c>
      <c r="N49" s="1" t="str">
        <f>HYPERLINK("http://e.lanbook.com/books/element.php?pl1_id=72336","http://e.lanbook.com/books/element.php?pl1_id=72336")</f>
        <v>http://e.lanbook.com/books/element.php?pl1_id=72336</v>
      </c>
      <c r="O49" s="1" t="s">
        <v>20</v>
      </c>
      <c r="P49" s="1" t="s">
        <v>34</v>
      </c>
    </row>
    <row r="50" spans="1:16" ht="15">
      <c r="A50" s="2">
        <v>50</v>
      </c>
      <c r="B50" s="1">
        <v>72351</v>
      </c>
      <c r="C50" s="1" t="s">
        <v>233</v>
      </c>
      <c r="D50" s="1" t="s">
        <v>234</v>
      </c>
      <c r="E50" s="7">
        <v>2010</v>
      </c>
      <c r="F50" s="7" t="s">
        <v>238</v>
      </c>
      <c r="G50" s="7" t="s">
        <v>235</v>
      </c>
      <c r="H50" s="7">
        <v>336</v>
      </c>
      <c r="I50" s="1" t="s">
        <v>236</v>
      </c>
      <c r="J50" s="1" t="s">
        <v>16</v>
      </c>
      <c r="K50" s="1" t="s">
        <v>15</v>
      </c>
      <c r="L50" s="1" t="s">
        <v>18</v>
      </c>
      <c r="M50" s="1" t="s">
        <v>237</v>
      </c>
      <c r="N50" s="1" t="str">
        <f>HYPERLINK("http://e.lanbook.com/books/element.php?pl1_id=72351","http://e.lanbook.com/books/element.php?pl1_id=72351")</f>
        <v>http://e.lanbook.com/books/element.php?pl1_id=72351</v>
      </c>
      <c r="O50" s="1" t="s">
        <v>20</v>
      </c>
      <c r="P50" s="1" t="s">
        <v>34</v>
      </c>
    </row>
    <row r="51" spans="1:16" ht="15">
      <c r="A51" s="2">
        <v>51</v>
      </c>
      <c r="B51" s="1">
        <v>72334</v>
      </c>
      <c r="C51" s="1" t="s">
        <v>239</v>
      </c>
      <c r="D51" s="1" t="s">
        <v>240</v>
      </c>
      <c r="E51" s="7">
        <v>2012</v>
      </c>
      <c r="F51" s="7"/>
      <c r="G51" s="7" t="s">
        <v>241</v>
      </c>
      <c r="H51" s="7">
        <v>272</v>
      </c>
      <c r="I51" s="1"/>
      <c r="J51" s="1" t="s">
        <v>16</v>
      </c>
      <c r="K51" s="1" t="s">
        <v>15</v>
      </c>
      <c r="L51" s="1" t="s">
        <v>38</v>
      </c>
      <c r="M51" s="1" t="s">
        <v>242</v>
      </c>
      <c r="N51" s="1" t="str">
        <f>HYPERLINK("http://e.lanbook.com/books/element.php?pl1_id=72334","http://e.lanbook.com/books/element.php?pl1_id=72334")</f>
        <v>http://e.lanbook.com/books/element.php?pl1_id=72334</v>
      </c>
      <c r="O51" s="1" t="s">
        <v>20</v>
      </c>
      <c r="P51" s="1" t="s">
        <v>63</v>
      </c>
    </row>
    <row r="52" spans="1:16" ht="15">
      <c r="A52" s="2">
        <v>52</v>
      </c>
      <c r="B52" s="1">
        <v>72329</v>
      </c>
      <c r="C52" s="1" t="s">
        <v>243</v>
      </c>
      <c r="D52" s="1" t="s">
        <v>244</v>
      </c>
      <c r="E52" s="7">
        <v>2015</v>
      </c>
      <c r="F52" s="7"/>
      <c r="G52" s="7" t="s">
        <v>245</v>
      </c>
      <c r="H52" s="7">
        <v>519</v>
      </c>
      <c r="I52" s="1" t="s">
        <v>246</v>
      </c>
      <c r="J52" s="1" t="s">
        <v>16</v>
      </c>
      <c r="K52" s="1" t="s">
        <v>15</v>
      </c>
      <c r="L52" s="1" t="s">
        <v>18</v>
      </c>
      <c r="M52" s="1" t="s">
        <v>247</v>
      </c>
      <c r="N52" s="1" t="str">
        <f>HYPERLINK("http://e.lanbook.com/books/element.php?pl1_id=72329","http://e.lanbook.com/books/element.php?pl1_id=72329")</f>
        <v>http://e.lanbook.com/books/element.php?pl1_id=72329</v>
      </c>
      <c r="O52" s="1" t="s">
        <v>20</v>
      </c>
      <c r="P52" s="1" t="s">
        <v>34</v>
      </c>
    </row>
    <row r="53" spans="1:16" ht="15">
      <c r="A53" s="2">
        <v>53</v>
      </c>
      <c r="B53" s="1">
        <v>72205</v>
      </c>
      <c r="C53" s="1" t="s">
        <v>248</v>
      </c>
      <c r="D53" s="1" t="s">
        <v>249</v>
      </c>
      <c r="E53" s="7">
        <v>2011</v>
      </c>
      <c r="F53" s="7"/>
      <c r="G53" s="7" t="s">
        <v>250</v>
      </c>
      <c r="H53" s="7">
        <v>568</v>
      </c>
      <c r="I53" s="1" t="s">
        <v>251</v>
      </c>
      <c r="J53" s="1" t="s">
        <v>16</v>
      </c>
      <c r="K53" s="1" t="s">
        <v>15</v>
      </c>
      <c r="L53" s="1" t="s">
        <v>18</v>
      </c>
      <c r="M53" s="1" t="s">
        <v>252</v>
      </c>
      <c r="N53" s="1" t="str">
        <f>HYPERLINK("http://e.lanbook.com/books/element.php?pl1_id=72205","http://e.lanbook.com/books/element.php?pl1_id=72205")</f>
        <v>http://e.lanbook.com/books/element.php?pl1_id=72205</v>
      </c>
      <c r="O53" s="1" t="s">
        <v>20</v>
      </c>
      <c r="P53" s="1" t="s">
        <v>34</v>
      </c>
    </row>
    <row r="54" spans="1:16" ht="15">
      <c r="A54" s="2">
        <v>54</v>
      </c>
      <c r="B54" s="1">
        <v>72241</v>
      </c>
      <c r="C54" s="1" t="s">
        <v>253</v>
      </c>
      <c r="D54" s="1" t="s">
        <v>254</v>
      </c>
      <c r="E54" s="7">
        <v>2014</v>
      </c>
      <c r="F54" s="7"/>
      <c r="G54" s="7" t="s">
        <v>255</v>
      </c>
      <c r="H54" s="7">
        <v>590</v>
      </c>
      <c r="I54" s="1" t="s">
        <v>256</v>
      </c>
      <c r="J54" s="1" t="s">
        <v>16</v>
      </c>
      <c r="K54" s="1" t="s">
        <v>15</v>
      </c>
      <c r="L54" s="1" t="s">
        <v>258</v>
      </c>
      <c r="M54" s="1" t="s">
        <v>257</v>
      </c>
      <c r="N54" s="1" t="str">
        <f>HYPERLINK("http://e.lanbook.com/books/element.php?pl1_id=72241","http://e.lanbook.com/books/element.php?pl1_id=72241")</f>
        <v>http://e.lanbook.com/books/element.php?pl1_id=72241</v>
      </c>
      <c r="O54" s="1" t="s">
        <v>20</v>
      </c>
      <c r="P54" s="1" t="s">
        <v>171</v>
      </c>
    </row>
    <row r="55" spans="1:16" ht="15">
      <c r="A55" s="2">
        <v>55</v>
      </c>
      <c r="B55" s="1">
        <v>72228</v>
      </c>
      <c r="C55" s="1" t="s">
        <v>259</v>
      </c>
      <c r="D55" s="1" t="s">
        <v>260</v>
      </c>
      <c r="E55" s="7">
        <v>2013</v>
      </c>
      <c r="F55" s="7"/>
      <c r="G55" s="7" t="s">
        <v>261</v>
      </c>
      <c r="H55" s="7">
        <v>192</v>
      </c>
      <c r="I55" s="1"/>
      <c r="J55" s="1" t="s">
        <v>16</v>
      </c>
      <c r="K55" s="1" t="s">
        <v>15</v>
      </c>
      <c r="L55" s="1" t="s">
        <v>18</v>
      </c>
      <c r="M55" s="1" t="s">
        <v>262</v>
      </c>
      <c r="N55" s="1" t="str">
        <f>HYPERLINK("http://e.lanbook.com/books/element.php?pl1_id=72228","http://e.lanbook.com/books/element.php?pl1_id=72228")</f>
        <v>http://e.lanbook.com/books/element.php?pl1_id=72228</v>
      </c>
      <c r="O55" s="1" t="s">
        <v>20</v>
      </c>
      <c r="P55" s="1"/>
    </row>
    <row r="56" spans="1:16" ht="15">
      <c r="A56" s="2">
        <v>56</v>
      </c>
      <c r="B56" s="1">
        <v>72199</v>
      </c>
      <c r="C56" s="1" t="s">
        <v>263</v>
      </c>
      <c r="D56" s="1" t="s">
        <v>264</v>
      </c>
      <c r="E56" s="7">
        <v>2012</v>
      </c>
      <c r="F56" s="7"/>
      <c r="G56" s="7" t="s">
        <v>265</v>
      </c>
      <c r="H56" s="7">
        <v>672</v>
      </c>
      <c r="I56" s="1" t="s">
        <v>266</v>
      </c>
      <c r="J56" s="1" t="s">
        <v>16</v>
      </c>
      <c r="K56" s="1" t="s">
        <v>15</v>
      </c>
      <c r="L56" s="1" t="s">
        <v>18</v>
      </c>
      <c r="M56" s="1" t="s">
        <v>267</v>
      </c>
      <c r="N56" s="1" t="str">
        <f>HYPERLINK("http://e.lanbook.com/books/element.php?pl1_id=72199","http://e.lanbook.com/books/element.php?pl1_id=72199")</f>
        <v>http://e.lanbook.com/books/element.php?pl1_id=72199</v>
      </c>
      <c r="O56" s="1" t="s">
        <v>20</v>
      </c>
      <c r="P56" s="1" t="s">
        <v>34</v>
      </c>
    </row>
    <row r="57" spans="1:16" ht="15">
      <c r="A57" s="2">
        <v>57</v>
      </c>
      <c r="B57" s="1">
        <v>72200</v>
      </c>
      <c r="C57" s="1" t="s">
        <v>263</v>
      </c>
      <c r="D57" s="1" t="s">
        <v>268</v>
      </c>
      <c r="E57" s="7">
        <v>2016</v>
      </c>
      <c r="F57" s="7"/>
      <c r="G57" s="7" t="s">
        <v>269</v>
      </c>
      <c r="H57" s="7">
        <v>184</v>
      </c>
      <c r="I57" s="1" t="s">
        <v>270</v>
      </c>
      <c r="J57" s="1" t="s">
        <v>16</v>
      </c>
      <c r="K57" s="1" t="s">
        <v>15</v>
      </c>
      <c r="L57" s="1" t="s">
        <v>18</v>
      </c>
      <c r="M57" s="1" t="s">
        <v>271</v>
      </c>
      <c r="N57" s="1" t="str">
        <f>HYPERLINK("http://e.lanbook.com/books/element.php?pl1_id=72200","http://e.lanbook.com/books/element.php?pl1_id=72200")</f>
        <v>http://e.lanbook.com/books/element.php?pl1_id=72200</v>
      </c>
      <c r="O57" s="1" t="s">
        <v>20</v>
      </c>
      <c r="P57" s="1" t="s">
        <v>34</v>
      </c>
    </row>
    <row r="58" spans="1:16" ht="15">
      <c r="A58" s="2">
        <v>58</v>
      </c>
      <c r="B58" s="1">
        <v>72220</v>
      </c>
      <c r="C58" s="1" t="s">
        <v>272</v>
      </c>
      <c r="D58" s="1" t="s">
        <v>273</v>
      </c>
      <c r="E58" s="7">
        <v>2012</v>
      </c>
      <c r="F58" s="7"/>
      <c r="G58" s="7" t="s">
        <v>274</v>
      </c>
      <c r="H58" s="7">
        <v>144</v>
      </c>
      <c r="I58" s="1"/>
      <c r="J58" s="1" t="s">
        <v>16</v>
      </c>
      <c r="K58" s="1" t="s">
        <v>15</v>
      </c>
      <c r="L58" s="1" t="s">
        <v>276</v>
      </c>
      <c r="M58" s="1" t="s">
        <v>275</v>
      </c>
      <c r="N58" s="1" t="str">
        <f>HYPERLINK("http://e.lanbook.com/books/element.php?pl1_id=72220","http://e.lanbook.com/books/element.php?pl1_id=72220")</f>
        <v>http://e.lanbook.com/books/element.php?pl1_id=72220</v>
      </c>
      <c r="O58" s="1" t="s">
        <v>20</v>
      </c>
      <c r="P58" s="1" t="s">
        <v>34</v>
      </c>
    </row>
    <row r="59" spans="1:16" ht="15">
      <c r="A59" s="2">
        <v>59</v>
      </c>
      <c r="B59" s="1">
        <v>72331</v>
      </c>
      <c r="C59" s="1" t="s">
        <v>277</v>
      </c>
      <c r="D59" s="1" t="s">
        <v>278</v>
      </c>
      <c r="E59" s="7">
        <v>2006</v>
      </c>
      <c r="F59" s="7" t="s">
        <v>282</v>
      </c>
      <c r="G59" s="7" t="s">
        <v>279</v>
      </c>
      <c r="H59" s="7">
        <v>652</v>
      </c>
      <c r="I59" s="1" t="s">
        <v>280</v>
      </c>
      <c r="J59" s="1" t="s">
        <v>16</v>
      </c>
      <c r="K59" s="1" t="s">
        <v>15</v>
      </c>
      <c r="L59" s="1" t="s">
        <v>38</v>
      </c>
      <c r="M59" s="1" t="s">
        <v>281</v>
      </c>
      <c r="N59" s="1" t="str">
        <f>HYPERLINK("http://e.lanbook.com/books/element.php?pl1_id=72331","http://e.lanbook.com/books/element.php?pl1_id=72331")</f>
        <v>http://e.lanbook.com/books/element.php?pl1_id=72331</v>
      </c>
      <c r="O59" s="1" t="s">
        <v>20</v>
      </c>
      <c r="P59" s="1" t="s">
        <v>34</v>
      </c>
    </row>
    <row r="60" spans="1:16" ht="15">
      <c r="A60" s="2">
        <v>60</v>
      </c>
      <c r="B60" s="1">
        <v>72332</v>
      </c>
      <c r="C60" s="1" t="s">
        <v>277</v>
      </c>
      <c r="D60" s="1" t="s">
        <v>283</v>
      </c>
      <c r="E60" s="7">
        <v>2006</v>
      </c>
      <c r="F60" s="7" t="s">
        <v>282</v>
      </c>
      <c r="G60" s="7" t="s">
        <v>284</v>
      </c>
      <c r="H60" s="7">
        <v>532</v>
      </c>
      <c r="I60" s="1" t="s">
        <v>280</v>
      </c>
      <c r="J60" s="1" t="s">
        <v>16</v>
      </c>
      <c r="K60" s="1" t="s">
        <v>15</v>
      </c>
      <c r="L60" s="1" t="s">
        <v>38</v>
      </c>
      <c r="M60" s="1" t="s">
        <v>285</v>
      </c>
      <c r="N60" s="1" t="str">
        <f>HYPERLINK("http://e.lanbook.com/books/element.php?pl1_id=72332","http://e.lanbook.com/books/element.php?pl1_id=72332")</f>
        <v>http://e.lanbook.com/books/element.php?pl1_id=72332</v>
      </c>
      <c r="O60" s="1" t="s">
        <v>20</v>
      </c>
      <c r="P60" s="1" t="s">
        <v>34</v>
      </c>
    </row>
    <row r="61" spans="1:16" ht="15">
      <c r="A61" s="2">
        <v>61</v>
      </c>
      <c r="B61" s="1">
        <v>72195</v>
      </c>
      <c r="C61" s="1" t="s">
        <v>286</v>
      </c>
      <c r="D61" s="1" t="s">
        <v>287</v>
      </c>
      <c r="E61" s="7">
        <v>2015</v>
      </c>
      <c r="F61" s="7"/>
      <c r="G61" s="7" t="s">
        <v>288</v>
      </c>
      <c r="H61" s="7">
        <v>240</v>
      </c>
      <c r="I61" s="1"/>
      <c r="J61" s="1" t="s">
        <v>16</v>
      </c>
      <c r="K61" s="1" t="s">
        <v>15</v>
      </c>
      <c r="L61" s="1" t="s">
        <v>290</v>
      </c>
      <c r="M61" s="1" t="s">
        <v>289</v>
      </c>
      <c r="N61" s="1" t="str">
        <f>HYPERLINK("http://e.lanbook.com/books/element.php?pl1_id=72195","http://e.lanbook.com/books/element.php?pl1_id=72195")</f>
        <v>http://e.lanbook.com/books/element.php?pl1_id=72195</v>
      </c>
      <c r="O61" s="1" t="s">
        <v>20</v>
      </c>
      <c r="P61" s="1"/>
    </row>
    <row r="62" spans="1:16" ht="15">
      <c r="A62" s="2">
        <v>62</v>
      </c>
      <c r="B62" s="1">
        <v>72258</v>
      </c>
      <c r="C62" s="1" t="s">
        <v>291</v>
      </c>
      <c r="D62" s="1" t="s">
        <v>292</v>
      </c>
      <c r="E62" s="7">
        <v>2007</v>
      </c>
      <c r="F62" s="7" t="s">
        <v>282</v>
      </c>
      <c r="G62" s="7" t="s">
        <v>293</v>
      </c>
      <c r="H62" s="7">
        <v>224</v>
      </c>
      <c r="I62" s="1" t="s">
        <v>294</v>
      </c>
      <c r="J62" s="1" t="s">
        <v>16</v>
      </c>
      <c r="K62" s="1" t="s">
        <v>15</v>
      </c>
      <c r="L62" s="1" t="s">
        <v>38</v>
      </c>
      <c r="M62" s="1" t="s">
        <v>295</v>
      </c>
      <c r="N62" s="1" t="str">
        <f>HYPERLINK("http://e.lanbook.com/books/element.php?pl1_id=72258","http://e.lanbook.com/books/element.php?pl1_id=72258")</f>
        <v>http://e.lanbook.com/books/element.php?pl1_id=72258</v>
      </c>
      <c r="O62" s="1" t="s">
        <v>20</v>
      </c>
      <c r="P62" s="1" t="s">
        <v>34</v>
      </c>
    </row>
    <row r="63" spans="1:16" ht="15">
      <c r="A63" s="2">
        <v>63</v>
      </c>
      <c r="B63" s="1">
        <v>72325</v>
      </c>
      <c r="C63" s="1" t="s">
        <v>296</v>
      </c>
      <c r="D63" s="1" t="s">
        <v>297</v>
      </c>
      <c r="E63" s="7">
        <v>2016</v>
      </c>
      <c r="F63" s="7"/>
      <c r="G63" s="7" t="s">
        <v>298</v>
      </c>
      <c r="H63" s="7">
        <v>385</v>
      </c>
      <c r="I63" s="1" t="s">
        <v>299</v>
      </c>
      <c r="J63" s="1" t="s">
        <v>16</v>
      </c>
      <c r="K63" s="1" t="s">
        <v>15</v>
      </c>
      <c r="L63" s="1" t="s">
        <v>18</v>
      </c>
      <c r="M63" s="1" t="s">
        <v>300</v>
      </c>
      <c r="N63" s="1" t="str">
        <f>HYPERLINK("http://e.lanbook.com/books/element.php?pl1_id=72325","http://e.lanbook.com/books/element.php?pl1_id=72325")</f>
        <v>http://e.lanbook.com/books/element.php?pl1_id=72325</v>
      </c>
      <c r="O63" s="1" t="s">
        <v>20</v>
      </c>
      <c r="P63" s="1" t="s">
        <v>34</v>
      </c>
    </row>
    <row r="64" spans="1:16" ht="15">
      <c r="A64" s="2">
        <v>64</v>
      </c>
      <c r="B64" s="1">
        <v>72345</v>
      </c>
      <c r="C64" s="1" t="s">
        <v>301</v>
      </c>
      <c r="D64" s="1" t="s">
        <v>302</v>
      </c>
      <c r="E64" s="7">
        <v>2013</v>
      </c>
      <c r="F64" s="7"/>
      <c r="G64" s="7" t="s">
        <v>303</v>
      </c>
      <c r="H64" s="7">
        <v>152</v>
      </c>
      <c r="I64" s="1" t="s">
        <v>304</v>
      </c>
      <c r="J64" s="1" t="s">
        <v>16</v>
      </c>
      <c r="K64" s="1" t="s">
        <v>15</v>
      </c>
      <c r="L64" s="1" t="s">
        <v>18</v>
      </c>
      <c r="M64" s="1" t="s">
        <v>305</v>
      </c>
      <c r="N64" s="1" t="str">
        <f>HYPERLINK("http://e.lanbook.com/books/element.php?pl1_id=72345","http://e.lanbook.com/books/element.php?pl1_id=72345")</f>
        <v>http://e.lanbook.com/books/element.php?pl1_id=72345</v>
      </c>
      <c r="O64" s="1" t="s">
        <v>20</v>
      </c>
      <c r="P64" s="1" t="s">
        <v>34</v>
      </c>
    </row>
    <row r="65" spans="1:16" ht="15">
      <c r="A65" s="2">
        <v>65</v>
      </c>
      <c r="B65" s="1">
        <v>72238</v>
      </c>
      <c r="C65" s="1" t="s">
        <v>306</v>
      </c>
      <c r="D65" s="1" t="s">
        <v>307</v>
      </c>
      <c r="E65" s="7">
        <v>2010</v>
      </c>
      <c r="F65" s="7"/>
      <c r="G65" s="7" t="s">
        <v>308</v>
      </c>
      <c r="H65" s="7">
        <v>220</v>
      </c>
      <c r="I65" s="1"/>
      <c r="J65" s="1" t="s">
        <v>16</v>
      </c>
      <c r="K65" s="1" t="s">
        <v>15</v>
      </c>
      <c r="L65" s="1" t="s">
        <v>189</v>
      </c>
      <c r="M65" s="1" t="s">
        <v>309</v>
      </c>
      <c r="N65" s="1" t="str">
        <f>HYPERLINK("http://e.lanbook.com/books/element.php?pl1_id=72238","http://e.lanbook.com/books/element.php?pl1_id=72238")</f>
        <v>http://e.lanbook.com/books/element.php?pl1_id=72238</v>
      </c>
      <c r="O65" s="1" t="s">
        <v>20</v>
      </c>
      <c r="P65" s="1" t="s">
        <v>34</v>
      </c>
    </row>
    <row r="66" spans="1:16" ht="15">
      <c r="A66" s="2">
        <v>66</v>
      </c>
      <c r="B66" s="1">
        <v>72305</v>
      </c>
      <c r="C66" s="1" t="s">
        <v>310</v>
      </c>
      <c r="D66" s="1" t="s">
        <v>311</v>
      </c>
      <c r="E66" s="7">
        <v>2016</v>
      </c>
      <c r="F66" s="7"/>
      <c r="G66" s="7" t="s">
        <v>312</v>
      </c>
      <c r="H66" s="7">
        <v>496</v>
      </c>
      <c r="I66" s="1" t="s">
        <v>313</v>
      </c>
      <c r="J66" s="1" t="s">
        <v>16</v>
      </c>
      <c r="K66" s="1" t="s">
        <v>15</v>
      </c>
      <c r="L66" s="1" t="s">
        <v>53</v>
      </c>
      <c r="M66" s="1" t="s">
        <v>314</v>
      </c>
      <c r="N66" s="1" t="str">
        <f>HYPERLINK("http://e.lanbook.com/books/element.php?pl1_id=72305","http://e.lanbook.com/books/element.php?pl1_id=72305")</f>
        <v>http://e.lanbook.com/books/element.php?pl1_id=72305</v>
      </c>
      <c r="O66" s="1" t="s">
        <v>20</v>
      </c>
      <c r="P66" s="1" t="s">
        <v>34</v>
      </c>
    </row>
    <row r="67" spans="1:16" ht="15">
      <c r="A67" s="2">
        <v>67</v>
      </c>
      <c r="B67" s="1">
        <v>72298</v>
      </c>
      <c r="C67" s="1" t="s">
        <v>315</v>
      </c>
      <c r="D67" s="1" t="s">
        <v>316</v>
      </c>
      <c r="E67" s="7">
        <v>2016</v>
      </c>
      <c r="F67" s="7"/>
      <c r="G67" s="7" t="s">
        <v>317</v>
      </c>
      <c r="H67" s="7">
        <v>434</v>
      </c>
      <c r="I67" s="1"/>
      <c r="J67" s="1" t="s">
        <v>16</v>
      </c>
      <c r="K67" s="1" t="s">
        <v>15</v>
      </c>
      <c r="L67" s="1" t="s">
        <v>18</v>
      </c>
      <c r="M67" s="1" t="s">
        <v>318</v>
      </c>
      <c r="N67" s="1" t="str">
        <f>HYPERLINK("http://e.lanbook.com/books/element.php?pl1_id=72298","http://e.lanbook.com/books/element.php?pl1_id=72298")</f>
        <v>http://e.lanbook.com/books/element.php?pl1_id=72298</v>
      </c>
      <c r="O67" s="1" t="s">
        <v>20</v>
      </c>
      <c r="P67" s="1" t="s">
        <v>21</v>
      </c>
    </row>
    <row r="68" spans="1:16" ht="15">
      <c r="A68" s="2">
        <v>68</v>
      </c>
      <c r="B68" s="1">
        <v>72247</v>
      </c>
      <c r="C68" s="1" t="s">
        <v>319</v>
      </c>
      <c r="D68" s="1" t="s">
        <v>320</v>
      </c>
      <c r="E68" s="7">
        <v>2016</v>
      </c>
      <c r="F68" s="7"/>
      <c r="G68" s="7" t="s">
        <v>321</v>
      </c>
      <c r="H68" s="7">
        <v>280</v>
      </c>
      <c r="I68" s="1"/>
      <c r="J68" s="1" t="s">
        <v>16</v>
      </c>
      <c r="K68" s="1" t="s">
        <v>15</v>
      </c>
      <c r="L68" s="1" t="s">
        <v>18</v>
      </c>
      <c r="M68" s="1" t="s">
        <v>322</v>
      </c>
      <c r="N68" s="1" t="str">
        <f>HYPERLINK("http://e.lanbook.com/books/element.php?pl1_id=72247","http://e.lanbook.com/books/element.php?pl1_id=72247")</f>
        <v>http://e.lanbook.com/books/element.php?pl1_id=72247</v>
      </c>
      <c r="O68" s="1" t="s">
        <v>20</v>
      </c>
      <c r="P68" s="1" t="s">
        <v>63</v>
      </c>
    </row>
    <row r="69" spans="1:16" ht="15">
      <c r="A69" s="2">
        <v>69</v>
      </c>
      <c r="B69" s="1">
        <v>72338</v>
      </c>
      <c r="C69" s="1" t="s">
        <v>323</v>
      </c>
      <c r="D69" s="1" t="s">
        <v>324</v>
      </c>
      <c r="E69" s="7">
        <v>2014</v>
      </c>
      <c r="F69" s="7"/>
      <c r="G69" s="7" t="s">
        <v>325</v>
      </c>
      <c r="H69" s="7">
        <v>510</v>
      </c>
      <c r="I69" s="1" t="s">
        <v>326</v>
      </c>
      <c r="J69" s="1" t="s">
        <v>16</v>
      </c>
      <c r="K69" s="1" t="s">
        <v>15</v>
      </c>
      <c r="L69" s="1" t="s">
        <v>18</v>
      </c>
      <c r="M69" s="1" t="s">
        <v>327</v>
      </c>
      <c r="N69" s="1" t="str">
        <f>HYPERLINK("http://e.lanbook.com/books/element.php?pl1_id=72338","http://e.lanbook.com/books/element.php?pl1_id=72338")</f>
        <v>http://e.lanbook.com/books/element.php?pl1_id=72338</v>
      </c>
      <c r="O69" s="1" t="s">
        <v>20</v>
      </c>
      <c r="P69" s="1" t="s">
        <v>34</v>
      </c>
    </row>
    <row r="70" spans="1:16" ht="15">
      <c r="A70" s="2">
        <v>70</v>
      </c>
      <c r="B70" s="1">
        <v>72208</v>
      </c>
      <c r="C70" s="1" t="s">
        <v>328</v>
      </c>
      <c r="D70" s="1" t="s">
        <v>329</v>
      </c>
      <c r="E70" s="7">
        <v>2016</v>
      </c>
      <c r="F70" s="7"/>
      <c r="G70" s="7" t="s">
        <v>330</v>
      </c>
      <c r="H70" s="7">
        <v>310</v>
      </c>
      <c r="I70" s="1" t="s">
        <v>331</v>
      </c>
      <c r="J70" s="1" t="s">
        <v>16</v>
      </c>
      <c r="K70" s="1" t="s">
        <v>15</v>
      </c>
      <c r="L70" s="1" t="s">
        <v>18</v>
      </c>
      <c r="M70" s="1" t="s">
        <v>332</v>
      </c>
      <c r="N70" s="1" t="str">
        <f>HYPERLINK("http://e.lanbook.com/books/element.php?pl1_id=72208","http://e.lanbook.com/books/element.php?pl1_id=72208")</f>
        <v>http://e.lanbook.com/books/element.php?pl1_id=72208</v>
      </c>
      <c r="O70" s="1" t="s">
        <v>20</v>
      </c>
      <c r="P70" s="1" t="s">
        <v>34</v>
      </c>
    </row>
    <row r="71" spans="1:16" ht="15">
      <c r="A71" s="2">
        <v>71</v>
      </c>
      <c r="B71" s="1">
        <v>72274</v>
      </c>
      <c r="C71" s="1" t="s">
        <v>333</v>
      </c>
      <c r="D71" s="1" t="s">
        <v>334</v>
      </c>
      <c r="E71" s="7">
        <v>2016</v>
      </c>
      <c r="F71" s="7"/>
      <c r="G71" s="7" t="s">
        <v>335</v>
      </c>
      <c r="H71" s="7">
        <v>222</v>
      </c>
      <c r="I71" s="1" t="s">
        <v>336</v>
      </c>
      <c r="J71" s="1" t="s">
        <v>16</v>
      </c>
      <c r="K71" s="1" t="s">
        <v>15</v>
      </c>
      <c r="L71" s="1" t="s">
        <v>18</v>
      </c>
      <c r="M71" s="1" t="s">
        <v>337</v>
      </c>
      <c r="N71" s="1" t="str">
        <f>HYPERLINK("http://e.lanbook.com/books/element.php?pl1_id=72274","http://e.lanbook.com/books/element.php?pl1_id=72274")</f>
        <v>http://e.lanbook.com/books/element.php?pl1_id=72274</v>
      </c>
      <c r="O71" s="1" t="s">
        <v>20</v>
      </c>
      <c r="P71" s="1" t="s">
        <v>34</v>
      </c>
    </row>
    <row r="72" spans="1:16" ht="15">
      <c r="A72" s="2">
        <v>72</v>
      </c>
      <c r="B72" s="1">
        <v>72193</v>
      </c>
      <c r="C72" s="1" t="s">
        <v>338</v>
      </c>
      <c r="D72" s="1" t="s">
        <v>339</v>
      </c>
      <c r="E72" s="7">
        <v>2013</v>
      </c>
      <c r="F72" s="7"/>
      <c r="G72" s="7" t="s">
        <v>340</v>
      </c>
      <c r="H72" s="7">
        <v>416</v>
      </c>
      <c r="I72" s="1" t="s">
        <v>341</v>
      </c>
      <c r="J72" s="1" t="s">
        <v>16</v>
      </c>
      <c r="K72" s="1" t="s">
        <v>15</v>
      </c>
      <c r="L72" s="1" t="s">
        <v>38</v>
      </c>
      <c r="M72" s="1" t="s">
        <v>342</v>
      </c>
      <c r="N72" s="1" t="str">
        <f>HYPERLINK("http://e.lanbook.com/books/element.php?pl1_id=72193","http://e.lanbook.com/books/element.php?pl1_id=72193")</f>
        <v>http://e.lanbook.com/books/element.php?pl1_id=72193</v>
      </c>
      <c r="O72" s="1" t="s">
        <v>20</v>
      </c>
      <c r="P72" s="1" t="s">
        <v>171</v>
      </c>
    </row>
    <row r="73" spans="1:16" ht="15">
      <c r="A73" s="2">
        <v>73</v>
      </c>
      <c r="B73" s="1">
        <v>72260</v>
      </c>
      <c r="C73" s="1" t="s">
        <v>343</v>
      </c>
      <c r="D73" s="1" t="s">
        <v>344</v>
      </c>
      <c r="E73" s="7">
        <v>2016</v>
      </c>
      <c r="F73" s="7"/>
      <c r="G73" s="7" t="s">
        <v>345</v>
      </c>
      <c r="H73" s="7">
        <v>557</v>
      </c>
      <c r="I73" s="1" t="s">
        <v>346</v>
      </c>
      <c r="J73" s="1" t="s">
        <v>16</v>
      </c>
      <c r="K73" s="1" t="s">
        <v>15</v>
      </c>
      <c r="L73" s="1" t="s">
        <v>18</v>
      </c>
      <c r="M73" s="1" t="s">
        <v>347</v>
      </c>
      <c r="N73" s="1" t="str">
        <f>HYPERLINK("http://e.lanbook.com/books/element.php?pl1_id=72260","http://e.lanbook.com/books/element.php?pl1_id=72260")</f>
        <v>http://e.lanbook.com/books/element.php?pl1_id=72260</v>
      </c>
      <c r="O73" s="1" t="s">
        <v>20</v>
      </c>
      <c r="P73" s="1" t="s">
        <v>171</v>
      </c>
    </row>
    <row r="74" spans="1:16" ht="15">
      <c r="A74" s="2">
        <v>74</v>
      </c>
      <c r="B74" s="1">
        <v>72328</v>
      </c>
      <c r="C74" s="1" t="s">
        <v>348</v>
      </c>
      <c r="D74" s="1" t="s">
        <v>349</v>
      </c>
      <c r="E74" s="7">
        <v>2015</v>
      </c>
      <c r="F74" s="7"/>
      <c r="G74" s="7" t="s">
        <v>350</v>
      </c>
      <c r="H74" s="7">
        <v>138</v>
      </c>
      <c r="I74" s="1"/>
      <c r="J74" s="1" t="s">
        <v>16</v>
      </c>
      <c r="K74" s="1" t="s">
        <v>15</v>
      </c>
      <c r="L74" s="1" t="s">
        <v>18</v>
      </c>
      <c r="M74" s="1" t="s">
        <v>351</v>
      </c>
      <c r="N74" s="1" t="str">
        <f>HYPERLINK("http://e.lanbook.com/books/element.php?pl1_id=72328","http://e.lanbook.com/books/element.php?pl1_id=72328")</f>
        <v>http://e.lanbook.com/books/element.php?pl1_id=72328</v>
      </c>
      <c r="O74" s="1" t="s">
        <v>20</v>
      </c>
      <c r="P74" s="1" t="s">
        <v>34</v>
      </c>
    </row>
    <row r="75" spans="1:16" ht="15">
      <c r="A75" s="2">
        <v>75</v>
      </c>
      <c r="B75" s="1">
        <v>72231</v>
      </c>
      <c r="C75" s="1" t="s">
        <v>352</v>
      </c>
      <c r="D75" s="1" t="s">
        <v>353</v>
      </c>
      <c r="E75" s="7">
        <v>2012</v>
      </c>
      <c r="F75" s="7"/>
      <c r="G75" s="7" t="s">
        <v>354</v>
      </c>
      <c r="H75" s="7">
        <v>568</v>
      </c>
      <c r="I75" s="1" t="s">
        <v>355</v>
      </c>
      <c r="J75" s="1" t="s">
        <v>16</v>
      </c>
      <c r="K75" s="1" t="s">
        <v>15</v>
      </c>
      <c r="L75" s="1" t="s">
        <v>38</v>
      </c>
      <c r="M75" s="1" t="s">
        <v>356</v>
      </c>
      <c r="N75" s="1" t="str">
        <f>HYPERLINK("http://e.lanbook.com/books/element.php?pl1_id=72231","http://e.lanbook.com/books/element.php?pl1_id=72231")</f>
        <v>http://e.lanbook.com/books/element.php?pl1_id=72231</v>
      </c>
      <c r="O75" s="1" t="s">
        <v>20</v>
      </c>
      <c r="P75" s="1" t="s">
        <v>34</v>
      </c>
    </row>
    <row r="76" spans="1:16" ht="15">
      <c r="A76" s="2">
        <v>76</v>
      </c>
      <c r="B76" s="1">
        <v>72436</v>
      </c>
      <c r="C76" s="1" t="s">
        <v>357</v>
      </c>
      <c r="D76" s="1" t="s">
        <v>358</v>
      </c>
      <c r="E76" s="7">
        <v>2006</v>
      </c>
      <c r="F76" s="7"/>
      <c r="G76" s="7" t="s">
        <v>359</v>
      </c>
      <c r="H76" s="7">
        <v>432</v>
      </c>
      <c r="I76" s="1"/>
      <c r="J76" s="1" t="s">
        <v>16</v>
      </c>
      <c r="K76" s="1" t="s">
        <v>15</v>
      </c>
      <c r="L76" s="1" t="s">
        <v>38</v>
      </c>
      <c r="M76" s="1" t="s">
        <v>360</v>
      </c>
      <c r="N76" s="1" t="str">
        <f>HYPERLINK("http://e.lanbook.com/books/element.php?pl1_id=72436","http://e.lanbook.com/books/element.php?pl1_id=72436")</f>
        <v>http://e.lanbook.com/books/element.php?pl1_id=72436</v>
      </c>
      <c r="O76" s="1" t="s">
        <v>20</v>
      </c>
      <c r="P76" s="1" t="s">
        <v>34</v>
      </c>
    </row>
    <row r="77" spans="1:16" ht="15">
      <c r="A77" s="2">
        <v>77</v>
      </c>
      <c r="B77" s="1">
        <v>72435</v>
      </c>
      <c r="C77" s="1" t="s">
        <v>357</v>
      </c>
      <c r="D77" s="1" t="s">
        <v>361</v>
      </c>
      <c r="E77" s="7">
        <v>2008</v>
      </c>
      <c r="F77" s="7"/>
      <c r="G77" s="7" t="s">
        <v>362</v>
      </c>
      <c r="H77" s="7">
        <v>408</v>
      </c>
      <c r="I77" s="1" t="s">
        <v>363</v>
      </c>
      <c r="J77" s="1" t="s">
        <v>16</v>
      </c>
      <c r="K77" s="1" t="s">
        <v>15</v>
      </c>
      <c r="L77" s="1" t="s">
        <v>38</v>
      </c>
      <c r="M77" s="1" t="s">
        <v>364</v>
      </c>
      <c r="N77" s="1" t="str">
        <f>HYPERLINK("http://e.lanbook.com/books/element.php?pl1_id=72435","http://e.lanbook.com/books/element.php?pl1_id=72435")</f>
        <v>http://e.lanbook.com/books/element.php?pl1_id=72435</v>
      </c>
      <c r="O77" s="1" t="s">
        <v>20</v>
      </c>
      <c r="P77" s="1" t="s">
        <v>34</v>
      </c>
    </row>
    <row r="78" spans="1:16" ht="15">
      <c r="A78" s="2">
        <v>78</v>
      </c>
      <c r="B78" s="1">
        <v>72242</v>
      </c>
      <c r="C78" s="1" t="s">
        <v>365</v>
      </c>
      <c r="D78" s="1" t="s">
        <v>366</v>
      </c>
      <c r="E78" s="7">
        <v>2015</v>
      </c>
      <c r="F78" s="7"/>
      <c r="G78" s="7" t="s">
        <v>367</v>
      </c>
      <c r="H78" s="7">
        <v>128</v>
      </c>
      <c r="I78" s="1" t="s">
        <v>368</v>
      </c>
      <c r="J78" s="1" t="s">
        <v>16</v>
      </c>
      <c r="K78" s="1" t="s">
        <v>15</v>
      </c>
      <c r="L78" s="1" t="s">
        <v>18</v>
      </c>
      <c r="M78" s="1" t="s">
        <v>369</v>
      </c>
      <c r="N78" s="1" t="str">
        <f>HYPERLINK("http://e.lanbook.com/books/element.php?pl1_id=72242","http://e.lanbook.com/books/element.php?pl1_id=72242")</f>
        <v>http://e.lanbook.com/books/element.php?pl1_id=72242</v>
      </c>
      <c r="O78" s="1" t="s">
        <v>20</v>
      </c>
      <c r="P78" s="1" t="s">
        <v>34</v>
      </c>
    </row>
    <row r="79" spans="1:16" ht="15">
      <c r="A79" s="2">
        <v>79</v>
      </c>
      <c r="B79" s="1">
        <v>72240</v>
      </c>
      <c r="C79" s="1" t="s">
        <v>370</v>
      </c>
      <c r="D79" s="1" t="s">
        <v>371</v>
      </c>
      <c r="E79" s="7">
        <v>2016</v>
      </c>
      <c r="F79" s="7"/>
      <c r="G79" s="7" t="s">
        <v>372</v>
      </c>
      <c r="H79" s="7">
        <v>384</v>
      </c>
      <c r="I79" s="1" t="s">
        <v>373</v>
      </c>
      <c r="J79" s="1" t="s">
        <v>16</v>
      </c>
      <c r="K79" s="1" t="s">
        <v>15</v>
      </c>
      <c r="L79" s="1" t="s">
        <v>18</v>
      </c>
      <c r="M79" s="1" t="s">
        <v>374</v>
      </c>
      <c r="N79" s="1" t="str">
        <f>HYPERLINK("http://e.lanbook.com/books/element.php?pl1_id=72240","http://e.lanbook.com/books/element.php?pl1_id=72240")</f>
        <v>http://e.lanbook.com/books/element.php?pl1_id=72240</v>
      </c>
      <c r="O79" s="1" t="s">
        <v>20</v>
      </c>
      <c r="P79" s="1" t="s">
        <v>34</v>
      </c>
    </row>
    <row r="80" spans="1:16" ht="15">
      <c r="A80" s="2">
        <v>80</v>
      </c>
      <c r="B80" s="1">
        <v>72326</v>
      </c>
      <c r="C80" s="1" t="s">
        <v>375</v>
      </c>
      <c r="D80" s="1" t="s">
        <v>376</v>
      </c>
      <c r="E80" s="7">
        <v>2014</v>
      </c>
      <c r="F80" s="7"/>
      <c r="G80" s="7" t="s">
        <v>377</v>
      </c>
      <c r="H80" s="7">
        <v>572</v>
      </c>
      <c r="I80" s="1"/>
      <c r="J80" s="1" t="s">
        <v>16</v>
      </c>
      <c r="K80" s="1" t="s">
        <v>15</v>
      </c>
      <c r="L80" s="1" t="s">
        <v>18</v>
      </c>
      <c r="M80" s="1" t="s">
        <v>378</v>
      </c>
      <c r="N80" s="1" t="str">
        <f>HYPERLINK("http://e.lanbook.com/books/element.php?pl1_id=72326","http://e.lanbook.com/books/element.php?pl1_id=72326")</f>
        <v>http://e.lanbook.com/books/element.php?pl1_id=72326</v>
      </c>
      <c r="O80" s="1" t="s">
        <v>20</v>
      </c>
      <c r="P80" s="1" t="s">
        <v>34</v>
      </c>
    </row>
    <row r="81" spans="1:16" ht="15">
      <c r="A81" s="2">
        <v>81</v>
      </c>
      <c r="B81" s="1">
        <v>72296</v>
      </c>
      <c r="C81" s="1" t="s">
        <v>379</v>
      </c>
      <c r="D81" s="1" t="s">
        <v>380</v>
      </c>
      <c r="E81" s="7">
        <v>2007</v>
      </c>
      <c r="F81" s="7" t="s">
        <v>384</v>
      </c>
      <c r="G81" s="7" t="s">
        <v>381</v>
      </c>
      <c r="H81" s="7">
        <v>269</v>
      </c>
      <c r="I81" s="1" t="s">
        <v>382</v>
      </c>
      <c r="J81" s="1" t="s">
        <v>16</v>
      </c>
      <c r="K81" s="1" t="s">
        <v>15</v>
      </c>
      <c r="L81" s="1" t="s">
        <v>18</v>
      </c>
      <c r="M81" s="1" t="s">
        <v>383</v>
      </c>
      <c r="N81" s="1" t="str">
        <f>HYPERLINK("http://e.lanbook.com/books/element.php?pl1_id=72296","http://e.lanbook.com/books/element.php?pl1_id=72296")</f>
        <v>http://e.lanbook.com/books/element.php?pl1_id=72296</v>
      </c>
      <c r="O81" s="1" t="s">
        <v>20</v>
      </c>
      <c r="P81" s="1" t="s">
        <v>34</v>
      </c>
    </row>
    <row r="82" spans="1:16" ht="15">
      <c r="A82" s="2">
        <v>82</v>
      </c>
      <c r="B82" s="1">
        <v>72251</v>
      </c>
      <c r="C82" s="1" t="s">
        <v>385</v>
      </c>
      <c r="D82" s="1" t="s">
        <v>386</v>
      </c>
      <c r="E82" s="7">
        <v>2016</v>
      </c>
      <c r="F82" s="7"/>
      <c r="G82" s="7" t="s">
        <v>387</v>
      </c>
      <c r="H82" s="7">
        <v>311</v>
      </c>
      <c r="I82" s="1" t="s">
        <v>388</v>
      </c>
      <c r="J82" s="1" t="s">
        <v>16</v>
      </c>
      <c r="K82" s="1" t="s">
        <v>15</v>
      </c>
      <c r="L82" s="1" t="s">
        <v>18</v>
      </c>
      <c r="M82" s="1" t="s">
        <v>389</v>
      </c>
      <c r="N82" s="1" t="str">
        <f>HYPERLINK("http://e.lanbook.com/books/element.php?pl1_id=72251","http://e.lanbook.com/books/element.php?pl1_id=72251")</f>
        <v>http://e.lanbook.com/books/element.php?pl1_id=72251</v>
      </c>
      <c r="O82" s="1" t="s">
        <v>20</v>
      </c>
      <c r="P82" s="1" t="s">
        <v>34</v>
      </c>
    </row>
    <row r="83" spans="1:16" ht="15">
      <c r="A83" s="2">
        <v>83</v>
      </c>
      <c r="B83" s="1">
        <v>72319</v>
      </c>
      <c r="C83" s="1" t="s">
        <v>390</v>
      </c>
      <c r="D83" s="1" t="s">
        <v>391</v>
      </c>
      <c r="E83" s="7">
        <v>2006</v>
      </c>
      <c r="F83" s="7"/>
      <c r="G83" s="7" t="s">
        <v>392</v>
      </c>
      <c r="H83" s="7">
        <v>390</v>
      </c>
      <c r="I83" s="1"/>
      <c r="J83" s="1" t="s">
        <v>16</v>
      </c>
      <c r="K83" s="1" t="s">
        <v>15</v>
      </c>
      <c r="L83" s="1" t="s">
        <v>18</v>
      </c>
      <c r="M83" s="1" t="s">
        <v>393</v>
      </c>
      <c r="N83" s="1" t="str">
        <f>HYPERLINK("http://e.lanbook.com/books/element.php?pl1_id=72319","http://e.lanbook.com/books/element.php?pl1_id=72319")</f>
        <v>http://e.lanbook.com/books/element.php?pl1_id=72319</v>
      </c>
      <c r="O83" s="1" t="s">
        <v>20</v>
      </c>
      <c r="P83" s="1" t="s">
        <v>34</v>
      </c>
    </row>
    <row r="84" spans="1:16" ht="15">
      <c r="A84" s="2">
        <v>84</v>
      </c>
      <c r="B84" s="1">
        <v>72206</v>
      </c>
      <c r="C84" s="1" t="s">
        <v>394</v>
      </c>
      <c r="D84" s="1" t="s">
        <v>395</v>
      </c>
      <c r="E84" s="7">
        <v>2011</v>
      </c>
      <c r="F84" s="7"/>
      <c r="G84" s="7" t="s">
        <v>396</v>
      </c>
      <c r="H84" s="7">
        <v>146</v>
      </c>
      <c r="I84" s="1"/>
      <c r="J84" s="1" t="s">
        <v>16</v>
      </c>
      <c r="K84" s="1" t="s">
        <v>15</v>
      </c>
      <c r="L84" s="1" t="s">
        <v>189</v>
      </c>
      <c r="M84" s="1" t="s">
        <v>397</v>
      </c>
      <c r="N84" s="1" t="str">
        <f>HYPERLINK("http://e.lanbook.com/books/element.php?pl1_id=72206","http://e.lanbook.com/books/element.php?pl1_id=72206")</f>
        <v>http://e.lanbook.com/books/element.php?pl1_id=72206</v>
      </c>
      <c r="O84" s="1" t="s">
        <v>20</v>
      </c>
      <c r="P84" s="1" t="s">
        <v>34</v>
      </c>
    </row>
    <row r="85" spans="1:16" ht="15">
      <c r="A85" s="2">
        <v>85</v>
      </c>
      <c r="B85" s="1">
        <v>72284</v>
      </c>
      <c r="C85" s="1" t="s">
        <v>398</v>
      </c>
      <c r="D85" s="1" t="s">
        <v>399</v>
      </c>
      <c r="E85" s="7">
        <v>2015</v>
      </c>
      <c r="F85" s="7"/>
      <c r="G85" s="7" t="s">
        <v>400</v>
      </c>
      <c r="H85" s="7">
        <v>280</v>
      </c>
      <c r="I85" s="1"/>
      <c r="J85" s="1" t="s">
        <v>16</v>
      </c>
      <c r="K85" s="1" t="s">
        <v>15</v>
      </c>
      <c r="L85" s="1" t="s">
        <v>18</v>
      </c>
      <c r="M85" s="1" t="s">
        <v>401</v>
      </c>
      <c r="N85" s="1" t="str">
        <f>HYPERLINK("http://e.lanbook.com/books/element.php?pl1_id=72284","http://e.lanbook.com/books/element.php?pl1_id=72284")</f>
        <v>http://e.lanbook.com/books/element.php?pl1_id=72284</v>
      </c>
      <c r="O85" s="1" t="s">
        <v>20</v>
      </c>
      <c r="P85" s="1"/>
    </row>
    <row r="86" spans="1:16" ht="15">
      <c r="A86" s="2">
        <v>86</v>
      </c>
      <c r="B86" s="1">
        <v>72306</v>
      </c>
      <c r="C86" s="1" t="s">
        <v>402</v>
      </c>
      <c r="D86" s="1" t="s">
        <v>403</v>
      </c>
      <c r="E86" s="7">
        <v>2012</v>
      </c>
      <c r="F86" s="7"/>
      <c r="G86" s="7" t="s">
        <v>404</v>
      </c>
      <c r="H86" s="7">
        <v>356</v>
      </c>
      <c r="I86" s="1" t="s">
        <v>405</v>
      </c>
      <c r="J86" s="1" t="s">
        <v>16</v>
      </c>
      <c r="K86" s="1" t="s">
        <v>15</v>
      </c>
      <c r="L86" s="1" t="s">
        <v>18</v>
      </c>
      <c r="M86" s="1" t="s">
        <v>406</v>
      </c>
      <c r="N86" s="1" t="str">
        <f>HYPERLINK("http://e.lanbook.com/books/element.php?pl1_id=72306","http://e.lanbook.com/books/element.php?pl1_id=72306")</f>
        <v>http://e.lanbook.com/books/element.php?pl1_id=72306</v>
      </c>
      <c r="O86" s="1" t="s">
        <v>20</v>
      </c>
      <c r="P86" s="1" t="s">
        <v>34</v>
      </c>
    </row>
    <row r="87" spans="1:16" ht="15">
      <c r="A87" s="2">
        <v>87</v>
      </c>
      <c r="B87" s="1">
        <v>72350</v>
      </c>
      <c r="C87" s="1" t="s">
        <v>407</v>
      </c>
      <c r="D87" s="1" t="s">
        <v>408</v>
      </c>
      <c r="E87" s="7">
        <v>2008</v>
      </c>
      <c r="F87" s="7"/>
      <c r="G87" s="7" t="s">
        <v>409</v>
      </c>
      <c r="H87" s="7">
        <v>328</v>
      </c>
      <c r="I87" s="1" t="s">
        <v>410</v>
      </c>
      <c r="J87" s="1" t="s">
        <v>16</v>
      </c>
      <c r="K87" s="1" t="s">
        <v>15</v>
      </c>
      <c r="L87" s="1" t="s">
        <v>18</v>
      </c>
      <c r="M87" s="1" t="s">
        <v>411</v>
      </c>
      <c r="N87" s="1" t="str">
        <f>HYPERLINK("http://e.lanbook.com/books/element.php?pl1_id=72350","http://e.lanbook.com/books/element.php?pl1_id=72350")</f>
        <v>http://e.lanbook.com/books/element.php?pl1_id=72350</v>
      </c>
      <c r="O87" s="1" t="s">
        <v>20</v>
      </c>
      <c r="P87" s="1" t="s">
        <v>34</v>
      </c>
    </row>
    <row r="88" spans="1:16" ht="15">
      <c r="A88" s="2">
        <v>88</v>
      </c>
      <c r="B88" s="1">
        <v>72250</v>
      </c>
      <c r="C88" s="1" t="s">
        <v>407</v>
      </c>
      <c r="D88" s="1" t="s">
        <v>412</v>
      </c>
      <c r="E88" s="7">
        <v>2006</v>
      </c>
      <c r="F88" s="7"/>
      <c r="G88" s="7" t="s">
        <v>413</v>
      </c>
      <c r="H88" s="7">
        <v>215</v>
      </c>
      <c r="I88" s="1"/>
      <c r="J88" s="1" t="s">
        <v>16</v>
      </c>
      <c r="K88" s="1" t="s">
        <v>15</v>
      </c>
      <c r="L88" s="1" t="s">
        <v>222</v>
      </c>
      <c r="M88" s="1" t="s">
        <v>414</v>
      </c>
      <c r="N88" s="1" t="str">
        <f>HYPERLINK("http://e.lanbook.com/books/element.php?pl1_id=72250","http://e.lanbook.com/books/element.php?pl1_id=72250")</f>
        <v>http://e.lanbook.com/books/element.php?pl1_id=72250</v>
      </c>
      <c r="O88" s="1" t="s">
        <v>20</v>
      </c>
      <c r="P88" s="1"/>
    </row>
    <row r="89" spans="1:16" ht="15">
      <c r="A89" s="2">
        <v>89</v>
      </c>
      <c r="B89" s="1">
        <v>72340</v>
      </c>
      <c r="C89" s="1" t="s">
        <v>415</v>
      </c>
      <c r="D89" s="1" t="s">
        <v>416</v>
      </c>
      <c r="E89" s="7">
        <v>2013</v>
      </c>
      <c r="F89" s="7"/>
      <c r="G89" s="7" t="s">
        <v>417</v>
      </c>
      <c r="H89" s="7">
        <v>412</v>
      </c>
      <c r="I89" s="1" t="s">
        <v>418</v>
      </c>
      <c r="J89" s="1" t="s">
        <v>16</v>
      </c>
      <c r="K89" s="1" t="s">
        <v>15</v>
      </c>
      <c r="L89" s="1" t="s">
        <v>38</v>
      </c>
      <c r="M89" s="1" t="s">
        <v>419</v>
      </c>
      <c r="N89" s="1" t="str">
        <f>HYPERLINK("http://e.lanbook.com/books/element.php?pl1_id=72340","http://e.lanbook.com/books/element.php?pl1_id=72340")</f>
        <v>http://e.lanbook.com/books/element.php?pl1_id=72340</v>
      </c>
      <c r="O89" s="1" t="s">
        <v>20</v>
      </c>
      <c r="P89" s="1" t="s">
        <v>34</v>
      </c>
    </row>
    <row r="90" spans="1:16" ht="15">
      <c r="A90" s="2">
        <v>90</v>
      </c>
      <c r="B90" s="1">
        <v>72253</v>
      </c>
      <c r="C90" s="1" t="s">
        <v>420</v>
      </c>
      <c r="D90" s="1" t="s">
        <v>421</v>
      </c>
      <c r="E90" s="7">
        <v>2015</v>
      </c>
      <c r="F90" s="7"/>
      <c r="G90" s="7" t="s">
        <v>422</v>
      </c>
      <c r="H90" s="7">
        <v>620</v>
      </c>
      <c r="I90" s="1" t="s">
        <v>72</v>
      </c>
      <c r="J90" s="1" t="s">
        <v>16</v>
      </c>
      <c r="K90" s="1" t="s">
        <v>15</v>
      </c>
      <c r="L90" s="1" t="s">
        <v>18</v>
      </c>
      <c r="M90" s="1" t="s">
        <v>423</v>
      </c>
      <c r="N90" s="1" t="str">
        <f>HYPERLINK("http://e.lanbook.com/books/element.php?pl1_id=72253","http://e.lanbook.com/books/element.php?pl1_id=72253")</f>
        <v>http://e.lanbook.com/books/element.php?pl1_id=72253</v>
      </c>
      <c r="O90" s="1" t="s">
        <v>20</v>
      </c>
      <c r="P90" s="1" t="s">
        <v>171</v>
      </c>
    </row>
    <row r="91" spans="1:16" ht="15">
      <c r="A91" s="2">
        <v>91</v>
      </c>
      <c r="B91" s="1">
        <v>72333</v>
      </c>
      <c r="C91" s="1" t="s">
        <v>424</v>
      </c>
      <c r="D91" s="1" t="s">
        <v>425</v>
      </c>
      <c r="E91" s="7">
        <v>2012</v>
      </c>
      <c r="F91" s="7" t="s">
        <v>429</v>
      </c>
      <c r="G91" s="7" t="s">
        <v>426</v>
      </c>
      <c r="H91" s="7">
        <v>280</v>
      </c>
      <c r="I91" s="1" t="s">
        <v>427</v>
      </c>
      <c r="J91" s="1" t="s">
        <v>16</v>
      </c>
      <c r="K91" s="1" t="s">
        <v>15</v>
      </c>
      <c r="L91" s="1" t="s">
        <v>38</v>
      </c>
      <c r="M91" s="1" t="s">
        <v>428</v>
      </c>
      <c r="N91" s="1" t="str">
        <f>HYPERLINK("http://e.lanbook.com/books/element.php?pl1_id=72333","http://e.lanbook.com/books/element.php?pl1_id=72333")</f>
        <v>http://e.lanbook.com/books/element.php?pl1_id=72333</v>
      </c>
      <c r="O91" s="1" t="s">
        <v>20</v>
      </c>
      <c r="P91" s="1" t="s">
        <v>34</v>
      </c>
    </row>
    <row r="92" spans="1:16" ht="15">
      <c r="A92" s="2">
        <v>92</v>
      </c>
      <c r="B92" s="1">
        <v>72320</v>
      </c>
      <c r="C92" s="1" t="s">
        <v>430</v>
      </c>
      <c r="D92" s="1" t="s">
        <v>431</v>
      </c>
      <c r="E92" s="7">
        <v>2016</v>
      </c>
      <c r="F92" s="7"/>
      <c r="G92" s="7" t="s">
        <v>432</v>
      </c>
      <c r="H92" s="7">
        <v>405</v>
      </c>
      <c r="I92" s="1"/>
      <c r="J92" s="1" t="s">
        <v>16</v>
      </c>
      <c r="K92" s="1" t="s">
        <v>15</v>
      </c>
      <c r="L92" s="1" t="s">
        <v>18</v>
      </c>
      <c r="M92" s="1" t="s">
        <v>433</v>
      </c>
      <c r="N92" s="1" t="str">
        <f>HYPERLINK("http://e.lanbook.com/books/element.php?pl1_id=72320","http://e.lanbook.com/books/element.php?pl1_id=72320")</f>
        <v>http://e.lanbook.com/books/element.php?pl1_id=72320</v>
      </c>
      <c r="O92" s="1" t="s">
        <v>20</v>
      </c>
      <c r="P92" s="1"/>
    </row>
    <row r="93" spans="1:16" ht="15">
      <c r="A93" s="2">
        <v>93</v>
      </c>
      <c r="B93" s="1">
        <v>72263</v>
      </c>
      <c r="C93" s="1" t="s">
        <v>434</v>
      </c>
      <c r="D93" s="1" t="s">
        <v>435</v>
      </c>
      <c r="E93" s="7">
        <v>2010</v>
      </c>
      <c r="F93" s="7"/>
      <c r="G93" s="7" t="s">
        <v>436</v>
      </c>
      <c r="H93" s="7">
        <v>284</v>
      </c>
      <c r="I93" s="1"/>
      <c r="J93" s="1" t="s">
        <v>16</v>
      </c>
      <c r="K93" s="1" t="s">
        <v>15</v>
      </c>
      <c r="L93" s="1" t="s">
        <v>189</v>
      </c>
      <c r="M93" s="1" t="s">
        <v>437</v>
      </c>
      <c r="N93" s="1" t="str">
        <f>HYPERLINK("http://e.lanbook.com/books/element.php?pl1_id=72263","http://e.lanbook.com/books/element.php?pl1_id=72263")</f>
        <v>http://e.lanbook.com/books/element.php?pl1_id=72263</v>
      </c>
      <c r="O93" s="1" t="s">
        <v>20</v>
      </c>
      <c r="P93" s="1" t="s">
        <v>34</v>
      </c>
    </row>
    <row r="94" spans="1:16" ht="15">
      <c r="A94" s="2">
        <v>94</v>
      </c>
      <c r="B94" s="1">
        <v>72323</v>
      </c>
      <c r="C94" s="1" t="s">
        <v>438</v>
      </c>
      <c r="D94" s="1" t="s">
        <v>439</v>
      </c>
      <c r="E94" s="7">
        <v>2016</v>
      </c>
      <c r="F94" s="7"/>
      <c r="G94" s="7" t="s">
        <v>440</v>
      </c>
      <c r="H94" s="7">
        <v>188</v>
      </c>
      <c r="I94" s="1"/>
      <c r="J94" s="1" t="s">
        <v>16</v>
      </c>
      <c r="K94" s="1" t="s">
        <v>15</v>
      </c>
      <c r="L94" s="1" t="s">
        <v>18</v>
      </c>
      <c r="M94" s="1" t="s">
        <v>441</v>
      </c>
      <c r="N94" s="1" t="str">
        <f>HYPERLINK("http://e.lanbook.com/books/element.php?pl1_id=72323","http://e.lanbook.com/books/element.php?pl1_id=72323")</f>
        <v>http://e.lanbook.com/books/element.php?pl1_id=72323</v>
      </c>
      <c r="O94" s="1" t="s">
        <v>20</v>
      </c>
      <c r="P94" s="1"/>
    </row>
    <row r="95" spans="1:16" ht="15">
      <c r="A95" s="2">
        <v>95</v>
      </c>
      <c r="B95" s="1">
        <v>72192</v>
      </c>
      <c r="C95" s="1" t="s">
        <v>442</v>
      </c>
      <c r="D95" s="1" t="s">
        <v>443</v>
      </c>
      <c r="E95" s="7">
        <v>2016</v>
      </c>
      <c r="F95" s="7"/>
      <c r="G95" s="7" t="s">
        <v>444</v>
      </c>
      <c r="H95" s="7">
        <v>476</v>
      </c>
      <c r="I95" s="1" t="s">
        <v>445</v>
      </c>
      <c r="J95" s="1" t="s">
        <v>16</v>
      </c>
      <c r="K95" s="1" t="s">
        <v>15</v>
      </c>
      <c r="L95" s="1" t="s">
        <v>18</v>
      </c>
      <c r="M95" s="1" t="s">
        <v>446</v>
      </c>
      <c r="N95" s="1" t="str">
        <f>HYPERLINK("http://e.lanbook.com/books/element.php?pl1_id=72192","http://e.lanbook.com/books/element.php?pl1_id=72192")</f>
        <v>http://e.lanbook.com/books/element.php?pl1_id=72192</v>
      </c>
      <c r="O95" s="1" t="s">
        <v>20</v>
      </c>
      <c r="P95" s="1" t="s">
        <v>171</v>
      </c>
    </row>
    <row r="96" spans="1:16" ht="15">
      <c r="A96" s="2">
        <v>96</v>
      </c>
      <c r="B96" s="1">
        <v>72227</v>
      </c>
      <c r="C96" s="1" t="s">
        <v>447</v>
      </c>
      <c r="D96" s="1" t="s">
        <v>448</v>
      </c>
      <c r="E96" s="7">
        <v>2014</v>
      </c>
      <c r="F96" s="7"/>
      <c r="G96" s="7" t="s">
        <v>449</v>
      </c>
      <c r="H96" s="7">
        <v>780</v>
      </c>
      <c r="I96" s="1"/>
      <c r="J96" s="1" t="s">
        <v>16</v>
      </c>
      <c r="K96" s="1" t="s">
        <v>15</v>
      </c>
      <c r="L96" s="1" t="s">
        <v>18</v>
      </c>
      <c r="M96" s="1" t="s">
        <v>450</v>
      </c>
      <c r="N96" s="1" t="str">
        <f>HYPERLINK("http://e.lanbook.com/books/element.php?pl1_id=72227","http://e.lanbook.com/books/element.php?pl1_id=72227")</f>
        <v>http://e.lanbook.com/books/element.php?pl1_id=72227</v>
      </c>
      <c r="O96" s="1" t="s">
        <v>20</v>
      </c>
      <c r="P96" s="1"/>
    </row>
    <row r="97" spans="1:16" ht="15">
      <c r="A97" s="2">
        <v>97</v>
      </c>
      <c r="B97" s="1">
        <v>72279</v>
      </c>
      <c r="C97" s="1" t="s">
        <v>447</v>
      </c>
      <c r="D97" s="1" t="s">
        <v>451</v>
      </c>
      <c r="E97" s="7">
        <v>2013</v>
      </c>
      <c r="F97" s="7"/>
      <c r="G97" s="7" t="s">
        <v>452</v>
      </c>
      <c r="H97" s="7">
        <v>422</v>
      </c>
      <c r="I97" s="1"/>
      <c r="J97" s="1" t="s">
        <v>16</v>
      </c>
      <c r="K97" s="1" t="s">
        <v>15</v>
      </c>
      <c r="L97" s="1" t="s">
        <v>18</v>
      </c>
      <c r="M97" s="1" t="s">
        <v>453</v>
      </c>
      <c r="N97" s="1" t="str">
        <f>HYPERLINK("http://e.lanbook.com/books/element.php?pl1_id=72279","http://e.lanbook.com/books/element.php?pl1_id=72279")</f>
        <v>http://e.lanbook.com/books/element.php?pl1_id=72279</v>
      </c>
      <c r="O97" s="1" t="s">
        <v>20</v>
      </c>
      <c r="P97" s="1"/>
    </row>
    <row r="98" spans="1:16" ht="15">
      <c r="A98" s="2">
        <v>98</v>
      </c>
      <c r="B98" s="1">
        <v>72210</v>
      </c>
      <c r="C98" s="1" t="s">
        <v>454</v>
      </c>
      <c r="D98" s="1" t="s">
        <v>455</v>
      </c>
      <c r="E98" s="7">
        <v>2011</v>
      </c>
      <c r="F98" s="7"/>
      <c r="G98" s="7" t="s">
        <v>456</v>
      </c>
      <c r="H98" s="7">
        <v>240</v>
      </c>
      <c r="I98" s="1"/>
      <c r="J98" s="1" t="s">
        <v>16</v>
      </c>
      <c r="K98" s="1" t="s">
        <v>15</v>
      </c>
      <c r="L98" s="1" t="s">
        <v>18</v>
      </c>
      <c r="M98" s="1" t="s">
        <v>457</v>
      </c>
      <c r="N98" s="1" t="str">
        <f>HYPERLINK("http://e.lanbook.com/books/element.php?pl1_id=72210","http://e.lanbook.com/books/element.php?pl1_id=72210")</f>
        <v>http://e.lanbook.com/books/element.php?pl1_id=72210</v>
      </c>
      <c r="O98" s="1" t="s">
        <v>20</v>
      </c>
      <c r="P98" s="1"/>
    </row>
    <row r="99" spans="1:16" ht="15">
      <c r="A99" s="2">
        <v>99</v>
      </c>
      <c r="B99" s="1">
        <v>72307</v>
      </c>
      <c r="C99" s="1" t="s">
        <v>458</v>
      </c>
      <c r="D99" s="1" t="s">
        <v>459</v>
      </c>
      <c r="E99" s="7">
        <v>2012</v>
      </c>
      <c r="F99" s="7"/>
      <c r="G99" s="7" t="s">
        <v>460</v>
      </c>
      <c r="H99" s="7">
        <v>272</v>
      </c>
      <c r="I99" s="1" t="s">
        <v>461</v>
      </c>
      <c r="J99" s="1" t="s">
        <v>16</v>
      </c>
      <c r="K99" s="1" t="s">
        <v>15</v>
      </c>
      <c r="L99" s="1" t="s">
        <v>18</v>
      </c>
      <c r="M99" s="1" t="s">
        <v>462</v>
      </c>
      <c r="N99" s="1" t="str">
        <f>HYPERLINK("http://e.lanbook.com/books/element.php?pl1_id=72307","http://e.lanbook.com/books/element.php?pl1_id=72307")</f>
        <v>http://e.lanbook.com/books/element.php?pl1_id=72307</v>
      </c>
      <c r="O99" s="1" t="s">
        <v>20</v>
      </c>
      <c r="P99" s="1" t="s">
        <v>34</v>
      </c>
    </row>
    <row r="100" spans="1:16" ht="15">
      <c r="A100" s="2">
        <v>100</v>
      </c>
      <c r="B100" s="1">
        <v>72225</v>
      </c>
      <c r="C100" s="1" t="s">
        <v>463</v>
      </c>
      <c r="D100" s="1" t="s">
        <v>464</v>
      </c>
      <c r="E100" s="7">
        <v>2011</v>
      </c>
      <c r="F100" s="7"/>
      <c r="G100" s="7" t="s">
        <v>465</v>
      </c>
      <c r="H100" s="7">
        <v>224</v>
      </c>
      <c r="I100" s="1" t="s">
        <v>466</v>
      </c>
      <c r="J100" s="1" t="s">
        <v>16</v>
      </c>
      <c r="K100" s="1" t="s">
        <v>15</v>
      </c>
      <c r="L100" s="1" t="s">
        <v>18</v>
      </c>
      <c r="M100" s="1" t="s">
        <v>467</v>
      </c>
      <c r="N100" s="1" t="str">
        <f>HYPERLINK("http://e.lanbook.com/books/element.php?pl1_id=72225","http://e.lanbook.com/books/element.php?pl1_id=72225")</f>
        <v>http://e.lanbook.com/books/element.php?pl1_id=72225</v>
      </c>
      <c r="O100" s="1" t="s">
        <v>20</v>
      </c>
      <c r="P100" s="1" t="s">
        <v>34</v>
      </c>
    </row>
    <row r="101" spans="1:16" ht="15">
      <c r="A101" s="2">
        <v>101</v>
      </c>
      <c r="B101" s="1">
        <v>72191</v>
      </c>
      <c r="C101" s="1" t="s">
        <v>468</v>
      </c>
      <c r="D101" s="1" t="s">
        <v>469</v>
      </c>
      <c r="E101" s="7">
        <v>2016</v>
      </c>
      <c r="F101" s="7"/>
      <c r="G101" s="7" t="s">
        <v>470</v>
      </c>
      <c r="H101" s="7">
        <v>352</v>
      </c>
      <c r="I101" s="1" t="s">
        <v>471</v>
      </c>
      <c r="J101" s="1" t="s">
        <v>16</v>
      </c>
      <c r="K101" s="1" t="s">
        <v>15</v>
      </c>
      <c r="L101" s="1" t="s">
        <v>18</v>
      </c>
      <c r="M101" s="1" t="s">
        <v>472</v>
      </c>
      <c r="N101" s="1" t="str">
        <f>HYPERLINK("http://e.lanbook.com/books/element.php?pl1_id=72191","http://e.lanbook.com/books/element.php?pl1_id=72191")</f>
        <v>http://e.lanbook.com/books/element.php?pl1_id=72191</v>
      </c>
      <c r="O101" s="1" t="s">
        <v>20</v>
      </c>
      <c r="P101" s="1" t="s">
        <v>171</v>
      </c>
    </row>
    <row r="102" spans="1:16" ht="15">
      <c r="A102" s="2">
        <v>102</v>
      </c>
      <c r="B102" s="1">
        <v>72235</v>
      </c>
      <c r="C102" s="1" t="s">
        <v>473</v>
      </c>
      <c r="D102" s="1" t="s">
        <v>474</v>
      </c>
      <c r="E102" s="7">
        <v>2012</v>
      </c>
      <c r="F102" s="7"/>
      <c r="G102" s="7" t="s">
        <v>475</v>
      </c>
      <c r="H102" s="7">
        <v>176</v>
      </c>
      <c r="I102" s="1" t="s">
        <v>476</v>
      </c>
      <c r="J102" s="1" t="s">
        <v>16</v>
      </c>
      <c r="K102" s="1" t="s">
        <v>15</v>
      </c>
      <c r="L102" s="1" t="s">
        <v>18</v>
      </c>
      <c r="M102" s="1" t="s">
        <v>477</v>
      </c>
      <c r="N102" s="1" t="str">
        <f>HYPERLINK("http://e.lanbook.com/books/element.php?pl1_id=72235","http://e.lanbook.com/books/element.php?pl1_id=72235")</f>
        <v>http://e.lanbook.com/books/element.php?pl1_id=72235</v>
      </c>
      <c r="O102" s="1" t="s">
        <v>20</v>
      </c>
      <c r="P102" s="1" t="s">
        <v>34</v>
      </c>
    </row>
    <row r="103" spans="1:16" ht="15">
      <c r="A103" s="2">
        <v>103</v>
      </c>
      <c r="B103" s="1">
        <v>72347</v>
      </c>
      <c r="C103" s="1" t="s">
        <v>478</v>
      </c>
      <c r="D103" s="1" t="s">
        <v>479</v>
      </c>
      <c r="E103" s="7">
        <v>2012</v>
      </c>
      <c r="F103" s="7"/>
      <c r="G103" s="7" t="s">
        <v>480</v>
      </c>
      <c r="H103" s="7">
        <v>220</v>
      </c>
      <c r="I103" s="1" t="s">
        <v>481</v>
      </c>
      <c r="J103" s="1" t="s">
        <v>16</v>
      </c>
      <c r="K103" s="1" t="s">
        <v>15</v>
      </c>
      <c r="L103" s="1" t="s">
        <v>483</v>
      </c>
      <c r="M103" s="1" t="s">
        <v>482</v>
      </c>
      <c r="N103" s="1" t="str">
        <f>HYPERLINK("http://e.lanbook.com/books/element.php?pl1_id=72347","http://e.lanbook.com/books/element.php?pl1_id=72347")</f>
        <v>http://e.lanbook.com/books/element.php?pl1_id=72347</v>
      </c>
      <c r="O103" s="1" t="s">
        <v>20</v>
      </c>
      <c r="P103" s="1" t="s">
        <v>34</v>
      </c>
    </row>
    <row r="104" spans="1:16" ht="15">
      <c r="A104" s="2">
        <v>104</v>
      </c>
      <c r="B104" s="1">
        <v>72211</v>
      </c>
      <c r="C104" s="1" t="s">
        <v>484</v>
      </c>
      <c r="D104" s="1" t="s">
        <v>485</v>
      </c>
      <c r="E104" s="7">
        <v>2015</v>
      </c>
      <c r="F104" s="7"/>
      <c r="G104" s="7" t="s">
        <v>486</v>
      </c>
      <c r="H104" s="7">
        <v>450</v>
      </c>
      <c r="I104" s="1"/>
      <c r="J104" s="1" t="s">
        <v>16</v>
      </c>
      <c r="K104" s="1" t="s">
        <v>15</v>
      </c>
      <c r="L104" s="1" t="s">
        <v>18</v>
      </c>
      <c r="M104" s="1" t="s">
        <v>487</v>
      </c>
      <c r="N104" s="1" t="str">
        <f>HYPERLINK("http://e.lanbook.com/books/element.php?pl1_id=72211","http://e.lanbook.com/books/element.php?pl1_id=72211")</f>
        <v>http://e.lanbook.com/books/element.php?pl1_id=72211</v>
      </c>
      <c r="O104" s="1" t="s">
        <v>20</v>
      </c>
      <c r="P104" s="1" t="s">
        <v>34</v>
      </c>
    </row>
    <row r="105" spans="1:16" ht="15">
      <c r="A105" s="2">
        <v>105</v>
      </c>
      <c r="B105" s="1">
        <v>72254</v>
      </c>
      <c r="C105" s="1" t="s">
        <v>488</v>
      </c>
      <c r="D105" s="1" t="s">
        <v>489</v>
      </c>
      <c r="E105" s="7">
        <v>2010</v>
      </c>
      <c r="F105" s="7" t="s">
        <v>282</v>
      </c>
      <c r="G105" s="7" t="s">
        <v>490</v>
      </c>
      <c r="H105" s="7">
        <v>200</v>
      </c>
      <c r="I105" s="1" t="s">
        <v>491</v>
      </c>
      <c r="J105" s="1" t="s">
        <v>16</v>
      </c>
      <c r="K105" s="1" t="s">
        <v>15</v>
      </c>
      <c r="L105" s="1" t="s">
        <v>38</v>
      </c>
      <c r="M105" s="1" t="s">
        <v>492</v>
      </c>
      <c r="N105" s="1" t="str">
        <f>HYPERLINK("http://e.lanbook.com/books/element.php?pl1_id=72254","http://e.lanbook.com/books/element.php?pl1_id=72254")</f>
        <v>http://e.lanbook.com/books/element.php?pl1_id=72254</v>
      </c>
      <c r="O105" s="1" t="s">
        <v>20</v>
      </c>
      <c r="P105" s="1" t="s">
        <v>34</v>
      </c>
    </row>
    <row r="106" spans="1:16" ht="15">
      <c r="A106" s="2">
        <v>106</v>
      </c>
      <c r="B106" s="1">
        <v>72346</v>
      </c>
      <c r="C106" s="1" t="s">
        <v>493</v>
      </c>
      <c r="D106" s="1" t="s">
        <v>494</v>
      </c>
      <c r="E106" s="7">
        <v>2015</v>
      </c>
      <c r="F106" s="7"/>
      <c r="G106" s="7" t="s">
        <v>495</v>
      </c>
      <c r="H106" s="7">
        <v>446</v>
      </c>
      <c r="I106" s="1" t="s">
        <v>496</v>
      </c>
      <c r="J106" s="1" t="s">
        <v>16</v>
      </c>
      <c r="K106" s="1" t="s">
        <v>15</v>
      </c>
      <c r="L106" s="1" t="s">
        <v>18</v>
      </c>
      <c r="M106" s="1" t="s">
        <v>497</v>
      </c>
      <c r="N106" s="1" t="str">
        <f>HYPERLINK("http://e.lanbook.com/books/element.php?pl1_id=72346","http://e.lanbook.com/books/element.php?pl1_id=72346")</f>
        <v>http://e.lanbook.com/books/element.php?pl1_id=72346</v>
      </c>
      <c r="O106" s="1" t="s">
        <v>20</v>
      </c>
      <c r="P106" s="1" t="s">
        <v>34</v>
      </c>
    </row>
    <row r="107" spans="1:16" ht="15">
      <c r="A107" s="2">
        <v>107</v>
      </c>
      <c r="B107" s="1">
        <v>72262</v>
      </c>
      <c r="C107" s="1" t="s">
        <v>498</v>
      </c>
      <c r="D107" s="1" t="s">
        <v>499</v>
      </c>
      <c r="E107" s="7">
        <v>2012</v>
      </c>
      <c r="F107" s="7"/>
      <c r="G107" s="7" t="s">
        <v>500</v>
      </c>
      <c r="H107" s="7">
        <v>392</v>
      </c>
      <c r="I107" s="1" t="s">
        <v>501</v>
      </c>
      <c r="J107" s="1" t="s">
        <v>16</v>
      </c>
      <c r="K107" s="1" t="s">
        <v>15</v>
      </c>
      <c r="L107" s="1" t="s">
        <v>18</v>
      </c>
      <c r="M107" s="1" t="s">
        <v>502</v>
      </c>
      <c r="N107" s="1" t="str">
        <f>HYPERLINK("http://e.lanbook.com/books/element.php?pl1_id=72262","http://e.lanbook.com/books/element.php?pl1_id=72262")</f>
        <v>http://e.lanbook.com/books/element.php?pl1_id=72262</v>
      </c>
      <c r="O107" s="1" t="s">
        <v>20</v>
      </c>
      <c r="P107" s="1" t="s">
        <v>34</v>
      </c>
    </row>
    <row r="108" spans="1:16" ht="15">
      <c r="A108" s="2">
        <v>108</v>
      </c>
      <c r="B108" s="1">
        <v>72289</v>
      </c>
      <c r="C108" s="1" t="s">
        <v>503</v>
      </c>
      <c r="D108" s="1" t="s">
        <v>504</v>
      </c>
      <c r="E108" s="7">
        <v>2014</v>
      </c>
      <c r="F108" s="7"/>
      <c r="G108" s="7" t="s">
        <v>505</v>
      </c>
      <c r="H108" s="7">
        <v>474</v>
      </c>
      <c r="I108" s="1"/>
      <c r="J108" s="1" t="s">
        <v>16</v>
      </c>
      <c r="K108" s="1" t="s">
        <v>15</v>
      </c>
      <c r="L108" s="1" t="s">
        <v>18</v>
      </c>
      <c r="M108" s="1" t="s">
        <v>506</v>
      </c>
      <c r="N108" s="1" t="str">
        <f>HYPERLINK("http://e.lanbook.com/books/element.php?pl1_id=72289","http://e.lanbook.com/books/element.php?pl1_id=72289")</f>
        <v>http://e.lanbook.com/books/element.php?pl1_id=72289</v>
      </c>
      <c r="O108" s="1" t="s">
        <v>20</v>
      </c>
      <c r="P108" s="1" t="s">
        <v>21</v>
      </c>
    </row>
    <row r="109" spans="1:16" ht="15">
      <c r="A109" s="2">
        <v>109</v>
      </c>
      <c r="B109" s="1">
        <v>72283</v>
      </c>
      <c r="C109" s="1" t="s">
        <v>507</v>
      </c>
      <c r="D109" s="1" t="s">
        <v>508</v>
      </c>
      <c r="E109" s="7">
        <v>2016</v>
      </c>
      <c r="F109" s="7"/>
      <c r="G109" s="7" t="s">
        <v>509</v>
      </c>
      <c r="H109" s="7">
        <v>632</v>
      </c>
      <c r="I109" s="1" t="s">
        <v>510</v>
      </c>
      <c r="J109" s="1" t="s">
        <v>16</v>
      </c>
      <c r="K109" s="1" t="s">
        <v>15</v>
      </c>
      <c r="L109" s="1" t="s">
        <v>38</v>
      </c>
      <c r="M109" s="1" t="s">
        <v>511</v>
      </c>
      <c r="N109" s="1" t="str">
        <f>HYPERLINK("http://e.lanbook.com/books/element.php?pl1_id=72283","http://e.lanbook.com/books/element.php?pl1_id=72283")</f>
        <v>http://e.lanbook.com/books/element.php?pl1_id=72283</v>
      </c>
      <c r="O109" s="1" t="s">
        <v>20</v>
      </c>
      <c r="P109" s="1" t="s">
        <v>34</v>
      </c>
    </row>
    <row r="110" spans="1:16" ht="15">
      <c r="A110" s="2">
        <v>110</v>
      </c>
      <c r="B110" s="1">
        <v>72311</v>
      </c>
      <c r="C110" s="1" t="s">
        <v>512</v>
      </c>
      <c r="D110" s="1" t="s">
        <v>513</v>
      </c>
      <c r="E110" s="7">
        <v>2012</v>
      </c>
      <c r="F110" s="7"/>
      <c r="G110" s="7" t="s">
        <v>514</v>
      </c>
      <c r="H110" s="7">
        <v>384</v>
      </c>
      <c r="I110" s="1" t="s">
        <v>427</v>
      </c>
      <c r="J110" s="1" t="s">
        <v>16</v>
      </c>
      <c r="K110" s="1" t="s">
        <v>15</v>
      </c>
      <c r="L110" s="1" t="s">
        <v>18</v>
      </c>
      <c r="M110" s="1" t="s">
        <v>515</v>
      </c>
      <c r="N110" s="1" t="str">
        <f>HYPERLINK("http://e.lanbook.com/books/element.php?pl1_id=72311","http://e.lanbook.com/books/element.php?pl1_id=72311")</f>
        <v>http://e.lanbook.com/books/element.php?pl1_id=72311</v>
      </c>
      <c r="O110" s="1" t="s">
        <v>20</v>
      </c>
      <c r="P110" s="1" t="s">
        <v>34</v>
      </c>
    </row>
    <row r="111" spans="1:16" ht="15">
      <c r="A111" s="2">
        <v>111</v>
      </c>
      <c r="B111" s="1">
        <v>72256</v>
      </c>
      <c r="C111" s="1" t="s">
        <v>516</v>
      </c>
      <c r="D111" s="1" t="s">
        <v>517</v>
      </c>
      <c r="E111" s="7">
        <v>2010</v>
      </c>
      <c r="F111" s="7" t="s">
        <v>521</v>
      </c>
      <c r="G111" s="7" t="s">
        <v>518</v>
      </c>
      <c r="H111" s="7">
        <v>632</v>
      </c>
      <c r="I111" s="1" t="s">
        <v>519</v>
      </c>
      <c r="J111" s="1" t="s">
        <v>16</v>
      </c>
      <c r="K111" s="1" t="s">
        <v>15</v>
      </c>
      <c r="L111" s="1" t="s">
        <v>18</v>
      </c>
      <c r="M111" s="1" t="s">
        <v>520</v>
      </c>
      <c r="N111" s="1" t="str">
        <f>HYPERLINK("http://e.lanbook.com/books/element.php?pl1_id=72256","http://e.lanbook.com/books/element.php?pl1_id=72256")</f>
        <v>http://e.lanbook.com/books/element.php?pl1_id=72256</v>
      </c>
      <c r="O111" s="1" t="s">
        <v>20</v>
      </c>
      <c r="P111" s="1" t="s">
        <v>171</v>
      </c>
    </row>
    <row r="112" spans="1:16" ht="15">
      <c r="A112" s="2">
        <v>112</v>
      </c>
      <c r="B112" s="1">
        <v>72236</v>
      </c>
      <c r="C112" s="1" t="s">
        <v>522</v>
      </c>
      <c r="D112" s="1" t="s">
        <v>523</v>
      </c>
      <c r="E112" s="7">
        <v>2007</v>
      </c>
      <c r="F112" s="7"/>
      <c r="G112" s="7" t="s">
        <v>524</v>
      </c>
      <c r="H112" s="7">
        <v>336</v>
      </c>
      <c r="I112" s="1" t="s">
        <v>525</v>
      </c>
      <c r="J112" s="1" t="s">
        <v>16</v>
      </c>
      <c r="K112" s="1" t="s">
        <v>15</v>
      </c>
      <c r="L112" s="1" t="s">
        <v>290</v>
      </c>
      <c r="M112" s="1" t="s">
        <v>526</v>
      </c>
      <c r="N112" s="1" t="str">
        <f>HYPERLINK("http://e.lanbook.com/books/element.php?pl1_id=72236","http://e.lanbook.com/books/element.php?pl1_id=72236")</f>
        <v>http://e.lanbook.com/books/element.php?pl1_id=72236</v>
      </c>
      <c r="O112" s="1" t="s">
        <v>20</v>
      </c>
      <c r="P112" s="1" t="s">
        <v>171</v>
      </c>
    </row>
    <row r="113" spans="1:16" ht="15">
      <c r="A113" s="2">
        <v>113</v>
      </c>
      <c r="B113" s="1">
        <v>72349</v>
      </c>
      <c r="C113" s="1" t="s">
        <v>527</v>
      </c>
      <c r="D113" s="1" t="s">
        <v>528</v>
      </c>
      <c r="E113" s="7">
        <v>2015</v>
      </c>
      <c r="F113" s="7"/>
      <c r="G113" s="7" t="s">
        <v>529</v>
      </c>
      <c r="H113" s="7">
        <v>722</v>
      </c>
      <c r="I113" s="1"/>
      <c r="J113" s="1" t="s">
        <v>16</v>
      </c>
      <c r="K113" s="1" t="s">
        <v>15</v>
      </c>
      <c r="L113" s="1" t="s">
        <v>18</v>
      </c>
      <c r="M113" s="1" t="s">
        <v>530</v>
      </c>
      <c r="N113" s="1" t="str">
        <f>HYPERLINK("http://e.lanbook.com/books/element.php?pl1_id=72349","http://e.lanbook.com/books/element.php?pl1_id=72349")</f>
        <v>http://e.lanbook.com/books/element.php?pl1_id=72349</v>
      </c>
      <c r="O113" s="1" t="s">
        <v>20</v>
      </c>
      <c r="P113" s="1"/>
    </row>
    <row r="114" spans="1:16" ht="15">
      <c r="A114" s="2">
        <v>114</v>
      </c>
      <c r="B114" s="1">
        <v>72348</v>
      </c>
      <c r="C114" s="1" t="s">
        <v>527</v>
      </c>
      <c r="D114" s="1" t="s">
        <v>531</v>
      </c>
      <c r="E114" s="7">
        <v>2015</v>
      </c>
      <c r="F114" s="7"/>
      <c r="G114" s="7" t="s">
        <v>532</v>
      </c>
      <c r="H114" s="7">
        <v>690</v>
      </c>
      <c r="I114" s="1"/>
      <c r="J114" s="1" t="s">
        <v>16</v>
      </c>
      <c r="K114" s="1" t="s">
        <v>15</v>
      </c>
      <c r="L114" s="1" t="s">
        <v>18</v>
      </c>
      <c r="M114" s="1" t="s">
        <v>530</v>
      </c>
      <c r="N114" s="1" t="str">
        <f>HYPERLINK("http://e.lanbook.com/books/element.php?pl1_id=72348","http://e.lanbook.com/books/element.php?pl1_id=72348")</f>
        <v>http://e.lanbook.com/books/element.php?pl1_id=72348</v>
      </c>
      <c r="O114" s="1" t="s">
        <v>20</v>
      </c>
      <c r="P114" s="1"/>
    </row>
    <row r="115" spans="1:16" ht="15">
      <c r="A115" s="2">
        <v>115</v>
      </c>
      <c r="B115" s="1">
        <v>72222</v>
      </c>
      <c r="C115" s="1" t="s">
        <v>533</v>
      </c>
      <c r="D115" s="1" t="s">
        <v>534</v>
      </c>
      <c r="E115" s="7">
        <v>2007</v>
      </c>
      <c r="F115" s="7"/>
      <c r="G115" s="7" t="s">
        <v>535</v>
      </c>
      <c r="H115" s="7">
        <v>488</v>
      </c>
      <c r="I115" s="1" t="s">
        <v>536</v>
      </c>
      <c r="J115" s="1" t="s">
        <v>16</v>
      </c>
      <c r="K115" s="1" t="s">
        <v>15</v>
      </c>
      <c r="L115" s="1" t="s">
        <v>18</v>
      </c>
      <c r="M115" s="1" t="s">
        <v>537</v>
      </c>
      <c r="N115" s="1" t="str">
        <f>HYPERLINK("http://e.lanbook.com/books/element.php?pl1_id=72222","http://e.lanbook.com/books/element.php?pl1_id=72222")</f>
        <v>http://e.lanbook.com/books/element.php?pl1_id=72222</v>
      </c>
      <c r="O115" s="1" t="s">
        <v>20</v>
      </c>
      <c r="P115" s="1" t="s">
        <v>171</v>
      </c>
    </row>
    <row r="116" spans="1:16" ht="15">
      <c r="A116" s="2">
        <v>116</v>
      </c>
      <c r="B116" s="1">
        <v>72273</v>
      </c>
      <c r="C116" s="1" t="s">
        <v>538</v>
      </c>
      <c r="D116" s="1" t="s">
        <v>539</v>
      </c>
      <c r="E116" s="7">
        <v>2014</v>
      </c>
      <c r="F116" s="7"/>
      <c r="G116" s="7" t="s">
        <v>540</v>
      </c>
      <c r="H116" s="7">
        <v>275</v>
      </c>
      <c r="I116" s="1" t="s">
        <v>541</v>
      </c>
      <c r="J116" s="1" t="s">
        <v>16</v>
      </c>
      <c r="K116" s="1" t="s">
        <v>15</v>
      </c>
      <c r="L116" s="1" t="s">
        <v>18</v>
      </c>
      <c r="M116" s="1" t="s">
        <v>542</v>
      </c>
      <c r="N116" s="1" t="str">
        <f>HYPERLINK("http://e.lanbook.com/books/element.php?pl1_id=72273","http://e.lanbook.com/books/element.php?pl1_id=72273")</f>
        <v>http://e.lanbook.com/books/element.php?pl1_id=72273</v>
      </c>
      <c r="O116" s="1" t="s">
        <v>20</v>
      </c>
      <c r="P116" s="1" t="s">
        <v>34</v>
      </c>
    </row>
    <row r="117" spans="1:16" ht="15">
      <c r="A117" s="2">
        <v>117</v>
      </c>
      <c r="B117" s="1">
        <v>72226</v>
      </c>
      <c r="C117" s="1" t="s">
        <v>543</v>
      </c>
      <c r="D117" s="1" t="s">
        <v>544</v>
      </c>
      <c r="E117" s="7">
        <v>2011</v>
      </c>
      <c r="F117" s="7"/>
      <c r="G117" s="7" t="s">
        <v>545</v>
      </c>
      <c r="H117" s="7">
        <v>549</v>
      </c>
      <c r="I117" s="1" t="s">
        <v>546</v>
      </c>
      <c r="J117" s="1" t="s">
        <v>16</v>
      </c>
      <c r="K117" s="1" t="s">
        <v>15</v>
      </c>
      <c r="L117" s="1" t="s">
        <v>18</v>
      </c>
      <c r="M117" s="1" t="s">
        <v>547</v>
      </c>
      <c r="N117" s="1" t="str">
        <f>HYPERLINK("http://e.lanbook.com/books/element.php?pl1_id=72226","http://e.lanbook.com/books/element.php?pl1_id=72226")</f>
        <v>http://e.lanbook.com/books/element.php?pl1_id=72226</v>
      </c>
      <c r="O117" s="1" t="s">
        <v>20</v>
      </c>
      <c r="P117" s="1" t="s">
        <v>34</v>
      </c>
    </row>
    <row r="118" spans="1:16" ht="15">
      <c r="A118" s="2">
        <v>118</v>
      </c>
      <c r="B118" s="1">
        <v>72309</v>
      </c>
      <c r="C118" s="1" t="s">
        <v>548</v>
      </c>
      <c r="D118" s="1" t="s">
        <v>549</v>
      </c>
      <c r="E118" s="7">
        <v>2013</v>
      </c>
      <c r="F118" s="7"/>
      <c r="G118" s="7" t="s">
        <v>550</v>
      </c>
      <c r="H118" s="7">
        <v>360</v>
      </c>
      <c r="I118" s="1" t="s">
        <v>304</v>
      </c>
      <c r="J118" s="1" t="s">
        <v>16</v>
      </c>
      <c r="K118" s="1" t="s">
        <v>15</v>
      </c>
      <c r="L118" s="1" t="s">
        <v>18</v>
      </c>
      <c r="M118" s="1" t="s">
        <v>551</v>
      </c>
      <c r="N118" s="1" t="str">
        <f>HYPERLINK("http://e.lanbook.com/books/element.php?pl1_id=72309","http://e.lanbook.com/books/element.php?pl1_id=72309")</f>
        <v>http://e.lanbook.com/books/element.php?pl1_id=72309</v>
      </c>
      <c r="O118" s="1" t="s">
        <v>20</v>
      </c>
      <c r="P118" s="1" t="s">
        <v>34</v>
      </c>
    </row>
    <row r="119" spans="1:16" ht="15">
      <c r="A119" s="2">
        <v>119</v>
      </c>
      <c r="B119" s="1">
        <v>72335</v>
      </c>
      <c r="C119" s="1" t="s">
        <v>552</v>
      </c>
      <c r="D119" s="1" t="s">
        <v>553</v>
      </c>
      <c r="E119" s="7">
        <v>2012</v>
      </c>
      <c r="F119" s="7"/>
      <c r="G119" s="7" t="s">
        <v>554</v>
      </c>
      <c r="H119" s="7">
        <v>304</v>
      </c>
      <c r="I119" s="1"/>
      <c r="J119" s="1" t="s">
        <v>16</v>
      </c>
      <c r="K119" s="1" t="s">
        <v>15</v>
      </c>
      <c r="L119" s="1" t="s">
        <v>38</v>
      </c>
      <c r="M119" s="1" t="s">
        <v>555</v>
      </c>
      <c r="N119" s="1" t="str">
        <f>HYPERLINK("http://e.lanbook.com/books/element.php?pl1_id=72335","http://e.lanbook.com/books/element.php?pl1_id=72335")</f>
        <v>http://e.lanbook.com/books/element.php?pl1_id=72335</v>
      </c>
      <c r="O119" s="1" t="s">
        <v>20</v>
      </c>
      <c r="P119" s="1" t="s">
        <v>63</v>
      </c>
    </row>
    <row r="120" spans="1:16" ht="15">
      <c r="A120" s="2">
        <v>120</v>
      </c>
      <c r="B120" s="1">
        <v>72277</v>
      </c>
      <c r="C120" s="1" t="s">
        <v>556</v>
      </c>
      <c r="D120" s="1" t="s">
        <v>557</v>
      </c>
      <c r="E120" s="7">
        <v>2014</v>
      </c>
      <c r="F120" s="7"/>
      <c r="G120" s="7" t="s">
        <v>558</v>
      </c>
      <c r="H120" s="7">
        <v>552</v>
      </c>
      <c r="I120" s="1" t="s">
        <v>559</v>
      </c>
      <c r="J120" s="1" t="s">
        <v>16</v>
      </c>
      <c r="K120" s="1" t="s">
        <v>15</v>
      </c>
      <c r="L120" s="1" t="s">
        <v>18</v>
      </c>
      <c r="M120" s="1" t="s">
        <v>560</v>
      </c>
      <c r="N120" s="1" t="str">
        <f>HYPERLINK("http://e.lanbook.com/books/element.php?pl1_id=72277","http://e.lanbook.com/books/element.php?pl1_id=72277")</f>
        <v>http://e.lanbook.com/books/element.php?pl1_id=72277</v>
      </c>
      <c r="O120" s="1" t="s">
        <v>20</v>
      </c>
      <c r="P120" s="1" t="s">
        <v>34</v>
      </c>
    </row>
    <row r="121" spans="1:16" ht="15">
      <c r="A121" s="2">
        <v>121</v>
      </c>
      <c r="B121" s="1">
        <v>72248</v>
      </c>
      <c r="C121" s="1" t="s">
        <v>561</v>
      </c>
      <c r="D121" s="1" t="s">
        <v>562</v>
      </c>
      <c r="E121" s="7">
        <v>2007</v>
      </c>
      <c r="F121" s="7"/>
      <c r="G121" s="7" t="s">
        <v>563</v>
      </c>
      <c r="H121" s="7">
        <v>448</v>
      </c>
      <c r="I121" s="1" t="s">
        <v>564</v>
      </c>
      <c r="J121" s="1" t="s">
        <v>16</v>
      </c>
      <c r="K121" s="1" t="s">
        <v>15</v>
      </c>
      <c r="L121" s="1" t="s">
        <v>18</v>
      </c>
      <c r="M121" s="1" t="s">
        <v>565</v>
      </c>
      <c r="N121" s="1" t="str">
        <f>HYPERLINK("http://e.lanbook.com/books/element.php?pl1_id=72248","http://e.lanbook.com/books/element.php?pl1_id=72248")</f>
        <v>http://e.lanbook.com/books/element.php?pl1_id=72248</v>
      </c>
      <c r="O121" s="1" t="s">
        <v>20</v>
      </c>
      <c r="P121" s="1" t="s">
        <v>34</v>
      </c>
    </row>
    <row r="122" spans="1:16" ht="15">
      <c r="A122" s="2">
        <v>122</v>
      </c>
      <c r="B122" s="1">
        <v>72197</v>
      </c>
      <c r="C122" s="1" t="s">
        <v>566</v>
      </c>
      <c r="D122" s="1" t="s">
        <v>567</v>
      </c>
      <c r="E122" s="7">
        <v>2013</v>
      </c>
      <c r="F122" s="7"/>
      <c r="G122" s="7" t="s">
        <v>568</v>
      </c>
      <c r="H122" s="7">
        <v>250</v>
      </c>
      <c r="I122" s="1" t="s">
        <v>569</v>
      </c>
      <c r="J122" s="1" t="s">
        <v>16</v>
      </c>
      <c r="K122" s="1" t="s">
        <v>15</v>
      </c>
      <c r="L122" s="1" t="s">
        <v>18</v>
      </c>
      <c r="M122" s="1" t="s">
        <v>570</v>
      </c>
      <c r="N122" s="1" t="str">
        <f>HYPERLINK("http://e.lanbook.com/books/element.php?pl1_id=72197","http://e.lanbook.com/books/element.php?pl1_id=72197")</f>
        <v>http://e.lanbook.com/books/element.php?pl1_id=72197</v>
      </c>
      <c r="O122" s="1" t="s">
        <v>20</v>
      </c>
      <c r="P122" s="1" t="s">
        <v>34</v>
      </c>
    </row>
    <row r="123" spans="1:16" ht="15">
      <c r="A123" s="2">
        <v>123</v>
      </c>
      <c r="B123" s="1">
        <v>72299</v>
      </c>
      <c r="C123" s="1" t="s">
        <v>571</v>
      </c>
      <c r="D123" s="1" t="s">
        <v>572</v>
      </c>
      <c r="E123" s="7">
        <v>2009</v>
      </c>
      <c r="F123" s="7" t="s">
        <v>43</v>
      </c>
      <c r="G123" s="7" t="s">
        <v>573</v>
      </c>
      <c r="H123" s="7">
        <v>472</v>
      </c>
      <c r="I123" s="1" t="s">
        <v>574</v>
      </c>
      <c r="J123" s="1" t="s">
        <v>16</v>
      </c>
      <c r="K123" s="1" t="s">
        <v>15</v>
      </c>
      <c r="L123" s="1" t="s">
        <v>18</v>
      </c>
      <c r="M123" s="1" t="s">
        <v>575</v>
      </c>
      <c r="N123" s="1" t="str">
        <f>HYPERLINK("http://e.lanbook.com/books/element.php?pl1_id=72299","http://e.lanbook.com/books/element.php?pl1_id=72299")</f>
        <v>http://e.lanbook.com/books/element.php?pl1_id=72299</v>
      </c>
      <c r="O123" s="1" t="s">
        <v>20</v>
      </c>
      <c r="P123" s="1" t="s">
        <v>34</v>
      </c>
    </row>
    <row r="124" spans="1:16" ht="15">
      <c r="A124" s="2">
        <v>124</v>
      </c>
      <c r="B124" s="1">
        <v>72234</v>
      </c>
      <c r="C124" s="1" t="s">
        <v>576</v>
      </c>
      <c r="D124" s="1" t="s">
        <v>577</v>
      </c>
      <c r="E124" s="7">
        <v>2011</v>
      </c>
      <c r="F124" s="7"/>
      <c r="G124" s="7" t="s">
        <v>578</v>
      </c>
      <c r="H124" s="7">
        <v>120</v>
      </c>
      <c r="I124" s="1"/>
      <c r="J124" s="1" t="s">
        <v>16</v>
      </c>
      <c r="K124" s="1" t="s">
        <v>15</v>
      </c>
      <c r="L124" s="1" t="s">
        <v>18</v>
      </c>
      <c r="M124" s="1" t="s">
        <v>579</v>
      </c>
      <c r="N124" s="1" t="str">
        <f>HYPERLINK("http://e.lanbook.com/books/element.php?pl1_id=72234","http://e.lanbook.com/books/element.php?pl1_id=72234")</f>
        <v>http://e.lanbook.com/books/element.php?pl1_id=72234</v>
      </c>
      <c r="O124" s="1" t="s">
        <v>20</v>
      </c>
      <c r="P124" s="1" t="s">
        <v>34</v>
      </c>
    </row>
    <row r="125" spans="1:16" ht="15">
      <c r="A125" s="2">
        <v>125</v>
      </c>
      <c r="B125" s="1">
        <v>72327</v>
      </c>
      <c r="C125" s="1" t="s">
        <v>580</v>
      </c>
      <c r="D125" s="1" t="s">
        <v>581</v>
      </c>
      <c r="E125" s="7">
        <v>2015</v>
      </c>
      <c r="F125" s="7"/>
      <c r="G125" s="7" t="s">
        <v>582</v>
      </c>
      <c r="H125" s="7">
        <v>296</v>
      </c>
      <c r="I125" s="1" t="s">
        <v>583</v>
      </c>
      <c r="J125" s="1" t="s">
        <v>16</v>
      </c>
      <c r="K125" s="1" t="s">
        <v>15</v>
      </c>
      <c r="L125" s="1" t="s">
        <v>18</v>
      </c>
      <c r="M125" s="1" t="s">
        <v>584</v>
      </c>
      <c r="N125" s="1" t="str">
        <f>HYPERLINK("http://e.lanbook.com/books/element.php?pl1_id=72327","http://e.lanbook.com/books/element.php?pl1_id=72327")</f>
        <v>http://e.lanbook.com/books/element.php?pl1_id=72327</v>
      </c>
      <c r="O125" s="1" t="s">
        <v>20</v>
      </c>
      <c r="P125" s="1" t="s">
        <v>34</v>
      </c>
    </row>
    <row r="126" spans="1:16" ht="15">
      <c r="A126" s="2">
        <v>126</v>
      </c>
      <c r="B126" s="1">
        <v>72272</v>
      </c>
      <c r="C126" s="1" t="s">
        <v>585</v>
      </c>
      <c r="D126" s="1" t="s">
        <v>586</v>
      </c>
      <c r="E126" s="7">
        <v>2012</v>
      </c>
      <c r="F126" s="7"/>
      <c r="G126" s="7" t="s">
        <v>587</v>
      </c>
      <c r="H126" s="7">
        <v>304</v>
      </c>
      <c r="I126" s="1" t="s">
        <v>588</v>
      </c>
      <c r="J126" s="1" t="s">
        <v>16</v>
      </c>
      <c r="K126" s="1" t="s">
        <v>15</v>
      </c>
      <c r="L126" s="1" t="s">
        <v>38</v>
      </c>
      <c r="M126" s="1" t="s">
        <v>589</v>
      </c>
      <c r="N126" s="1" t="str">
        <f>HYPERLINK("http://e.lanbook.com/books/element.php?pl1_id=72272","http://e.lanbook.com/books/element.php?pl1_id=72272")</f>
        <v>http://e.lanbook.com/books/element.php?pl1_id=72272</v>
      </c>
      <c r="O126" s="1" t="s">
        <v>20</v>
      </c>
      <c r="P126" s="1" t="s">
        <v>34</v>
      </c>
    </row>
    <row r="127" spans="1:16" ht="15">
      <c r="A127" s="2">
        <v>127</v>
      </c>
      <c r="B127" s="1">
        <v>72209</v>
      </c>
      <c r="C127" s="1" t="s">
        <v>590</v>
      </c>
      <c r="D127" s="1" t="s">
        <v>591</v>
      </c>
      <c r="E127" s="7">
        <v>2016</v>
      </c>
      <c r="F127" s="7"/>
      <c r="G127" s="7" t="s">
        <v>592</v>
      </c>
      <c r="H127" s="7">
        <v>168</v>
      </c>
      <c r="I127" s="1"/>
      <c r="J127" s="1" t="s">
        <v>16</v>
      </c>
      <c r="K127" s="1" t="s">
        <v>15</v>
      </c>
      <c r="L127" s="1" t="s">
        <v>18</v>
      </c>
      <c r="M127" s="1" t="s">
        <v>593</v>
      </c>
      <c r="N127" s="1" t="str">
        <f>HYPERLINK("http://e.lanbook.com/books/element.php?pl1_id=72209","http://e.lanbook.com/books/element.php?pl1_id=72209")</f>
        <v>http://e.lanbook.com/books/element.php?pl1_id=72209</v>
      </c>
      <c r="O127" s="1" t="s">
        <v>20</v>
      </c>
      <c r="P127" s="1"/>
    </row>
    <row r="128" spans="1:16" ht="15">
      <c r="A128" s="2">
        <v>128</v>
      </c>
      <c r="B128" s="1">
        <v>72261</v>
      </c>
      <c r="C128" s="1" t="s">
        <v>594</v>
      </c>
      <c r="D128" s="1" t="s">
        <v>595</v>
      </c>
      <c r="E128" s="7">
        <v>2013</v>
      </c>
      <c r="F128" s="7"/>
      <c r="G128" s="7" t="s">
        <v>596</v>
      </c>
      <c r="H128" s="7">
        <v>648</v>
      </c>
      <c r="I128" s="1" t="s">
        <v>597</v>
      </c>
      <c r="J128" s="1" t="s">
        <v>16</v>
      </c>
      <c r="K128" s="1" t="s">
        <v>15</v>
      </c>
      <c r="L128" s="1" t="s">
        <v>18</v>
      </c>
      <c r="M128" s="1" t="s">
        <v>598</v>
      </c>
      <c r="N128" s="1" t="str">
        <f>HYPERLINK("http://e.lanbook.com/books/element.php?pl1_id=72261","http://e.lanbook.com/books/element.php?pl1_id=72261")</f>
        <v>http://e.lanbook.com/books/element.php?pl1_id=72261</v>
      </c>
      <c r="O128" s="1" t="s">
        <v>20</v>
      </c>
      <c r="P128" s="1" t="s">
        <v>34</v>
      </c>
    </row>
    <row r="129" spans="1:16" ht="15">
      <c r="A129" s="2">
        <v>129</v>
      </c>
      <c r="B129" s="1">
        <v>72255</v>
      </c>
      <c r="C129" s="1" t="s">
        <v>599</v>
      </c>
      <c r="D129" s="1" t="s">
        <v>600</v>
      </c>
      <c r="E129" s="7">
        <v>2010</v>
      </c>
      <c r="F129" s="7" t="s">
        <v>521</v>
      </c>
      <c r="G129" s="7" t="s">
        <v>601</v>
      </c>
      <c r="H129" s="7">
        <v>472</v>
      </c>
      <c r="I129" s="1" t="s">
        <v>519</v>
      </c>
      <c r="J129" s="1" t="s">
        <v>16</v>
      </c>
      <c r="K129" s="1" t="s">
        <v>15</v>
      </c>
      <c r="L129" s="1" t="s">
        <v>18</v>
      </c>
      <c r="M129" s="1" t="s">
        <v>602</v>
      </c>
      <c r="N129" s="1" t="str">
        <f>HYPERLINK("http://e.lanbook.com/books/element.php?pl1_id=72255","http://e.lanbook.com/books/element.php?pl1_id=72255")</f>
        <v>http://e.lanbook.com/books/element.php?pl1_id=72255</v>
      </c>
      <c r="O129" s="1" t="s">
        <v>20</v>
      </c>
      <c r="P129" s="1" t="s">
        <v>171</v>
      </c>
    </row>
    <row r="130" spans="1:16" ht="15">
      <c r="A130" s="2">
        <v>130</v>
      </c>
      <c r="B130" s="1">
        <v>72313</v>
      </c>
      <c r="C130" s="1" t="s">
        <v>603</v>
      </c>
      <c r="D130" s="1" t="s">
        <v>604</v>
      </c>
      <c r="E130" s="7">
        <v>2012</v>
      </c>
      <c r="F130" s="7"/>
      <c r="G130" s="7" t="s">
        <v>605</v>
      </c>
      <c r="H130" s="7">
        <v>284</v>
      </c>
      <c r="I130" s="1" t="s">
        <v>606</v>
      </c>
      <c r="J130" s="1" t="s">
        <v>16</v>
      </c>
      <c r="K130" s="1" t="s">
        <v>15</v>
      </c>
      <c r="L130" s="1" t="s">
        <v>18</v>
      </c>
      <c r="M130" s="1" t="s">
        <v>607</v>
      </c>
      <c r="N130" s="1" t="str">
        <f>HYPERLINK("http://e.lanbook.com/books/element.php?pl1_id=72313","http://e.lanbook.com/books/element.php?pl1_id=72313")</f>
        <v>http://e.lanbook.com/books/element.php?pl1_id=72313</v>
      </c>
      <c r="O130" s="1" t="s">
        <v>20</v>
      </c>
      <c r="P130" s="1" t="s">
        <v>34</v>
      </c>
    </row>
    <row r="131" spans="1:16" ht="15">
      <c r="A131" s="2">
        <v>131</v>
      </c>
      <c r="B131" s="1">
        <v>72282</v>
      </c>
      <c r="C131" s="1" t="s">
        <v>608</v>
      </c>
      <c r="D131" s="1" t="s">
        <v>609</v>
      </c>
      <c r="E131" s="7">
        <v>2011</v>
      </c>
      <c r="F131" s="7"/>
      <c r="G131" s="7" t="s">
        <v>610</v>
      </c>
      <c r="H131" s="7">
        <v>136</v>
      </c>
      <c r="I131" s="1"/>
      <c r="J131" s="1" t="s">
        <v>16</v>
      </c>
      <c r="K131" s="1" t="s">
        <v>15</v>
      </c>
      <c r="L131" s="1" t="s">
        <v>290</v>
      </c>
      <c r="M131" s="1" t="s">
        <v>611</v>
      </c>
      <c r="N131" s="1" t="str">
        <f>HYPERLINK("http://e.lanbook.com/books/element.php?pl1_id=72282","http://e.lanbook.com/books/element.php?pl1_id=72282")</f>
        <v>http://e.lanbook.com/books/element.php?pl1_id=72282</v>
      </c>
      <c r="O131" s="1" t="s">
        <v>20</v>
      </c>
      <c r="P131" s="1" t="s">
        <v>34</v>
      </c>
    </row>
    <row r="132" spans="1:16" ht="15">
      <c r="A132" s="2">
        <v>132</v>
      </c>
      <c r="B132" s="1">
        <v>72233</v>
      </c>
      <c r="C132" s="1" t="s">
        <v>612</v>
      </c>
      <c r="D132" s="1" t="s">
        <v>613</v>
      </c>
      <c r="E132" s="7">
        <v>2016</v>
      </c>
      <c r="F132" s="7"/>
      <c r="G132" s="7" t="s">
        <v>614</v>
      </c>
      <c r="H132" s="7">
        <v>235</v>
      </c>
      <c r="I132" s="1"/>
      <c r="J132" s="1" t="s">
        <v>16</v>
      </c>
      <c r="K132" s="1" t="s">
        <v>15</v>
      </c>
      <c r="L132" s="1" t="s">
        <v>18</v>
      </c>
      <c r="M132" s="1" t="s">
        <v>615</v>
      </c>
      <c r="N132" s="1" t="str">
        <f>HYPERLINK("http://e.lanbook.com/books/element.php?pl1_id=72233","http://e.lanbook.com/books/element.php?pl1_id=72233")</f>
        <v>http://e.lanbook.com/books/element.php?pl1_id=72233</v>
      </c>
      <c r="O132" s="1" t="s">
        <v>20</v>
      </c>
      <c r="P132" s="1"/>
    </row>
    <row r="133" spans="1:16" ht="15">
      <c r="A133" s="2">
        <v>133</v>
      </c>
      <c r="B133" s="1">
        <v>72198</v>
      </c>
      <c r="C133" s="1" t="s">
        <v>616</v>
      </c>
      <c r="D133" s="1" t="s">
        <v>617</v>
      </c>
      <c r="E133" s="7">
        <v>2014</v>
      </c>
      <c r="F133" s="7"/>
      <c r="G133" s="7" t="s">
        <v>618</v>
      </c>
      <c r="H133" s="7">
        <v>268</v>
      </c>
      <c r="I133" s="1"/>
      <c r="J133" s="1" t="s">
        <v>16</v>
      </c>
      <c r="K133" s="1" t="s">
        <v>15</v>
      </c>
      <c r="L133" s="1" t="s">
        <v>18</v>
      </c>
      <c r="M133" s="1" t="s">
        <v>619</v>
      </c>
      <c r="N133" s="1" t="str">
        <f>HYPERLINK("http://e.lanbook.com/books/element.php?pl1_id=72198","http://e.lanbook.com/books/element.php?pl1_id=72198")</f>
        <v>http://e.lanbook.com/books/element.php?pl1_id=72198</v>
      </c>
      <c r="O133" s="1" t="s">
        <v>20</v>
      </c>
      <c r="P133" s="1" t="s">
        <v>21</v>
      </c>
    </row>
    <row r="134" spans="1:16" ht="15">
      <c r="A134" s="2">
        <v>134</v>
      </c>
      <c r="B134" s="1">
        <v>72237</v>
      </c>
      <c r="C134" s="1" t="s">
        <v>620</v>
      </c>
      <c r="D134" s="1" t="s">
        <v>621</v>
      </c>
      <c r="E134" s="7">
        <v>2016</v>
      </c>
      <c r="F134" s="7"/>
      <c r="G134" s="7" t="s">
        <v>622</v>
      </c>
      <c r="H134" s="7">
        <v>232</v>
      </c>
      <c r="I134" s="1" t="s">
        <v>623</v>
      </c>
      <c r="J134" s="1" t="s">
        <v>16</v>
      </c>
      <c r="K134" s="1" t="s">
        <v>15</v>
      </c>
      <c r="L134" s="1" t="s">
        <v>18</v>
      </c>
      <c r="M134" s="1" t="s">
        <v>624</v>
      </c>
      <c r="N134" s="1" t="str">
        <f>HYPERLINK("http://e.lanbook.com/books/element.php?pl1_id=72237","http://e.lanbook.com/books/element.php?pl1_id=72237")</f>
        <v>http://e.lanbook.com/books/element.php?pl1_id=72237</v>
      </c>
      <c r="O134" s="1" t="s">
        <v>20</v>
      </c>
      <c r="P134" s="1" t="s">
        <v>34</v>
      </c>
    </row>
    <row r="135" spans="1:16" ht="15">
      <c r="A135" s="2">
        <v>135</v>
      </c>
      <c r="B135" s="1">
        <v>72219</v>
      </c>
      <c r="C135" s="1" t="s">
        <v>625</v>
      </c>
      <c r="D135" s="1" t="s">
        <v>626</v>
      </c>
      <c r="E135" s="7">
        <v>2011</v>
      </c>
      <c r="F135" s="7"/>
      <c r="G135" s="7" t="s">
        <v>627</v>
      </c>
      <c r="H135" s="7">
        <v>428</v>
      </c>
      <c r="I135" s="1" t="s">
        <v>628</v>
      </c>
      <c r="J135" s="1" t="s">
        <v>16</v>
      </c>
      <c r="K135" s="1" t="s">
        <v>15</v>
      </c>
      <c r="L135" s="1" t="s">
        <v>18</v>
      </c>
      <c r="M135" s="1" t="s">
        <v>629</v>
      </c>
      <c r="N135" s="1" t="str">
        <f>HYPERLINK("http://e.lanbook.com/books/element.php?pl1_id=72219","http://e.lanbook.com/books/element.php?pl1_id=72219")</f>
        <v>http://e.lanbook.com/books/element.php?pl1_id=72219</v>
      </c>
      <c r="O135" s="1" t="s">
        <v>20</v>
      </c>
      <c r="P135" s="1" t="s">
        <v>34</v>
      </c>
    </row>
    <row r="136" spans="1:16" ht="15">
      <c r="A136" s="2">
        <v>136</v>
      </c>
      <c r="B136" s="1">
        <v>72266</v>
      </c>
      <c r="C136" s="1" t="s">
        <v>630</v>
      </c>
      <c r="D136" s="1" t="s">
        <v>631</v>
      </c>
      <c r="E136" s="7">
        <v>2013</v>
      </c>
      <c r="F136" s="7"/>
      <c r="G136" s="7" t="s">
        <v>632</v>
      </c>
      <c r="H136" s="7">
        <v>424</v>
      </c>
      <c r="I136" s="1" t="s">
        <v>633</v>
      </c>
      <c r="J136" s="1" t="s">
        <v>16</v>
      </c>
      <c r="K136" s="1" t="s">
        <v>15</v>
      </c>
      <c r="L136" s="1" t="s">
        <v>18</v>
      </c>
      <c r="M136" s="1" t="s">
        <v>634</v>
      </c>
      <c r="N136" s="1" t="str">
        <f>HYPERLINK("http://e.lanbook.com/books/element.php?pl1_id=72266","http://e.lanbook.com/books/element.php?pl1_id=72266")</f>
        <v>http://e.lanbook.com/books/element.php?pl1_id=72266</v>
      </c>
      <c r="O136" s="1" t="s">
        <v>20</v>
      </c>
      <c r="P136" s="1" t="s">
        <v>34</v>
      </c>
    </row>
    <row r="137" spans="1:16" ht="15">
      <c r="A137" s="2">
        <v>137</v>
      </c>
      <c r="B137" s="1">
        <v>72221</v>
      </c>
      <c r="C137" s="1" t="s">
        <v>635</v>
      </c>
      <c r="D137" s="1" t="s">
        <v>636</v>
      </c>
      <c r="E137" s="7">
        <v>2011</v>
      </c>
      <c r="F137" s="7"/>
      <c r="G137" s="7" t="s">
        <v>637</v>
      </c>
      <c r="H137" s="7">
        <v>108</v>
      </c>
      <c r="I137" s="1" t="s">
        <v>638</v>
      </c>
      <c r="J137" s="1" t="s">
        <v>16</v>
      </c>
      <c r="K137" s="1" t="s">
        <v>15</v>
      </c>
      <c r="L137" s="1" t="s">
        <v>18</v>
      </c>
      <c r="M137" s="1" t="s">
        <v>639</v>
      </c>
      <c r="N137" s="1" t="str">
        <f>HYPERLINK("http://e.lanbook.com/books/element.php?pl1_id=72221","http://e.lanbook.com/books/element.php?pl1_id=72221")</f>
        <v>http://e.lanbook.com/books/element.php?pl1_id=72221</v>
      </c>
      <c r="O137" s="1" t="s">
        <v>20</v>
      </c>
      <c r="P137" s="1" t="s">
        <v>34</v>
      </c>
    </row>
    <row r="138" spans="1:16" ht="15">
      <c r="A138" s="2">
        <v>138</v>
      </c>
      <c r="B138" s="1">
        <v>72339</v>
      </c>
      <c r="C138" s="1" t="s">
        <v>635</v>
      </c>
      <c r="D138" s="1" t="s">
        <v>640</v>
      </c>
      <c r="E138" s="7">
        <v>2012</v>
      </c>
      <c r="F138" s="7"/>
      <c r="G138" s="7" t="s">
        <v>641</v>
      </c>
      <c r="H138" s="7">
        <v>269</v>
      </c>
      <c r="I138" s="1" t="s">
        <v>642</v>
      </c>
      <c r="J138" s="1" t="s">
        <v>16</v>
      </c>
      <c r="K138" s="1" t="s">
        <v>15</v>
      </c>
      <c r="L138" s="1" t="s">
        <v>18</v>
      </c>
      <c r="M138" s="1" t="s">
        <v>643</v>
      </c>
      <c r="N138" s="1" t="str">
        <f>HYPERLINK("http://e.lanbook.com/books/element.php?pl1_id=72339","http://e.lanbook.com/books/element.php?pl1_id=72339")</f>
        <v>http://e.lanbook.com/books/element.php?pl1_id=72339</v>
      </c>
      <c r="O138" s="1" t="s">
        <v>20</v>
      </c>
      <c r="P138" s="1" t="s">
        <v>34</v>
      </c>
    </row>
    <row r="139" spans="1:16" ht="15">
      <c r="A139" s="2">
        <v>139</v>
      </c>
      <c r="B139" s="1">
        <v>72243</v>
      </c>
      <c r="C139" s="1" t="s">
        <v>644</v>
      </c>
      <c r="D139" s="1" t="s">
        <v>645</v>
      </c>
      <c r="E139" s="7">
        <v>2013</v>
      </c>
      <c r="F139" s="7"/>
      <c r="G139" s="7" t="s">
        <v>646</v>
      </c>
      <c r="H139" s="7">
        <v>760</v>
      </c>
      <c r="I139" s="1"/>
      <c r="J139" s="1" t="s">
        <v>16</v>
      </c>
      <c r="K139" s="1" t="s">
        <v>15</v>
      </c>
      <c r="L139" s="1" t="s">
        <v>38</v>
      </c>
      <c r="M139" s="1" t="s">
        <v>647</v>
      </c>
      <c r="N139" s="1" t="str">
        <f>HYPERLINK("http://e.lanbook.com/books/element.php?pl1_id=72243","http://e.lanbook.com/books/element.php?pl1_id=72243")</f>
        <v>http://e.lanbook.com/books/element.php?pl1_id=72243</v>
      </c>
      <c r="O139" s="1" t="s">
        <v>20</v>
      </c>
      <c r="P139" s="1"/>
    </row>
    <row r="140" spans="1:16" ht="15">
      <c r="A140" s="2">
        <v>140</v>
      </c>
      <c r="B140" s="1">
        <v>72295</v>
      </c>
      <c r="C140" s="1" t="s">
        <v>648</v>
      </c>
      <c r="D140" s="1" t="s">
        <v>649</v>
      </c>
      <c r="E140" s="7">
        <v>2014</v>
      </c>
      <c r="F140" s="7"/>
      <c r="G140" s="7" t="s">
        <v>650</v>
      </c>
      <c r="H140" s="7">
        <v>542</v>
      </c>
      <c r="I140" s="1" t="s">
        <v>651</v>
      </c>
      <c r="J140" s="1" t="s">
        <v>16</v>
      </c>
      <c r="K140" s="1" t="s">
        <v>15</v>
      </c>
      <c r="L140" s="1" t="s">
        <v>18</v>
      </c>
      <c r="M140" s="1" t="s">
        <v>652</v>
      </c>
      <c r="N140" s="1" t="str">
        <f>HYPERLINK("http://e.lanbook.com/books/element.php?pl1_id=72295","http://e.lanbook.com/books/element.php?pl1_id=72295")</f>
        <v>http://e.lanbook.com/books/element.php?pl1_id=72295</v>
      </c>
      <c r="O140" s="1" t="s">
        <v>20</v>
      </c>
      <c r="P140" s="1" t="s">
        <v>34</v>
      </c>
    </row>
    <row r="141" spans="1:16" ht="15">
      <c r="A141" s="2">
        <v>141</v>
      </c>
      <c r="B141" s="1">
        <v>72337</v>
      </c>
      <c r="C141" s="1" t="s">
        <v>653</v>
      </c>
      <c r="D141" s="1" t="s">
        <v>654</v>
      </c>
      <c r="E141" s="7">
        <v>2010</v>
      </c>
      <c r="F141" s="7"/>
      <c r="G141" s="7" t="s">
        <v>655</v>
      </c>
      <c r="H141" s="7">
        <v>588</v>
      </c>
      <c r="I141" s="1" t="s">
        <v>491</v>
      </c>
      <c r="J141" s="1" t="s">
        <v>16</v>
      </c>
      <c r="K141" s="1" t="s">
        <v>15</v>
      </c>
      <c r="L141" s="1" t="s">
        <v>18</v>
      </c>
      <c r="M141" s="1" t="s">
        <v>656</v>
      </c>
      <c r="N141" s="1" t="str">
        <f>HYPERLINK("http://e.lanbook.com/books/element.php?pl1_id=72337","http://e.lanbook.com/books/element.php?pl1_id=72337")</f>
        <v>http://e.lanbook.com/books/element.php?pl1_id=72337</v>
      </c>
      <c r="O141" s="1" t="s">
        <v>20</v>
      </c>
      <c r="P141" s="1" t="s">
        <v>34</v>
      </c>
    </row>
    <row r="142" spans="1:16" ht="15">
      <c r="A142" s="2">
        <v>142</v>
      </c>
      <c r="B142" s="8">
        <v>72270</v>
      </c>
      <c r="C142" s="8" t="s">
        <v>658</v>
      </c>
      <c r="D142" s="8" t="s">
        <v>659</v>
      </c>
      <c r="E142" s="11">
        <v>2010</v>
      </c>
      <c r="F142" s="7"/>
      <c r="G142" s="12" t="s">
        <v>660</v>
      </c>
      <c r="H142" s="10">
        <v>180</v>
      </c>
      <c r="I142" s="8"/>
      <c r="J142" s="8" t="s">
        <v>16</v>
      </c>
      <c r="K142" s="9" t="s">
        <v>661</v>
      </c>
      <c r="L142" s="8" t="s">
        <v>663</v>
      </c>
      <c r="M142" s="8" t="s">
        <v>662</v>
      </c>
      <c r="N142" s="8" t="str">
        <f>HYPERLINK("http://e.lanbook.com/books/element.php?pl1_id=72270","http://e.lanbook.com/books/element.php?pl1_id=72270")</f>
        <v>http://e.lanbook.com/books/element.php?pl1_id=72270</v>
      </c>
      <c r="O142" s="8" t="s">
        <v>20</v>
      </c>
      <c r="P142" s="8" t="s">
        <v>34</v>
      </c>
    </row>
    <row r="143" spans="1:16" ht="15">
      <c r="A143" s="2">
        <v>143</v>
      </c>
      <c r="B143" s="8">
        <v>72267</v>
      </c>
      <c r="C143" s="8" t="s">
        <v>664</v>
      </c>
      <c r="D143" s="8" t="s">
        <v>665</v>
      </c>
      <c r="E143" s="11">
        <v>2011</v>
      </c>
      <c r="F143" s="7"/>
      <c r="G143" s="12" t="s">
        <v>666</v>
      </c>
      <c r="H143" s="10">
        <v>208</v>
      </c>
      <c r="I143" s="8"/>
      <c r="J143" s="8" t="s">
        <v>16</v>
      </c>
      <c r="K143" s="9" t="s">
        <v>661</v>
      </c>
      <c r="L143" s="8" t="s">
        <v>663</v>
      </c>
      <c r="M143" s="8" t="s">
        <v>667</v>
      </c>
      <c r="N143" s="8" t="str">
        <f>HYPERLINK("http://e.lanbook.com/books/element.php?pl1_id=72267","http://e.lanbook.com/books/element.php?pl1_id=72267")</f>
        <v>http://e.lanbook.com/books/element.php?pl1_id=72267</v>
      </c>
      <c r="O143" s="8" t="s">
        <v>20</v>
      </c>
      <c r="P143" s="8" t="s">
        <v>34</v>
      </c>
    </row>
    <row r="144" spans="1:16" ht="15">
      <c r="A144" s="2">
        <v>144</v>
      </c>
      <c r="B144" s="8">
        <v>72223</v>
      </c>
      <c r="C144" s="8" t="s">
        <v>668</v>
      </c>
      <c r="D144" s="8" t="s">
        <v>669</v>
      </c>
      <c r="E144" s="11">
        <v>2014</v>
      </c>
      <c r="F144" s="7"/>
      <c r="G144" s="12" t="s">
        <v>670</v>
      </c>
      <c r="H144" s="10">
        <v>64</v>
      </c>
      <c r="I144" s="8"/>
      <c r="J144" s="8" t="s">
        <v>16</v>
      </c>
      <c r="K144" s="9" t="s">
        <v>671</v>
      </c>
      <c r="L144" s="8" t="s">
        <v>673</v>
      </c>
      <c r="M144" s="8" t="s">
        <v>672</v>
      </c>
      <c r="N144" s="8" t="str">
        <f>HYPERLINK("http://e.lanbook.com/books/element.php?pl1_id=72223","http://e.lanbook.com/books/element.php?pl1_id=72223")</f>
        <v>http://e.lanbook.com/books/element.php?pl1_id=72223</v>
      </c>
      <c r="O144" s="8" t="s">
        <v>20</v>
      </c>
      <c r="P144" s="8"/>
    </row>
    <row r="145" spans="1:16" ht="15">
      <c r="A145" s="2">
        <v>145</v>
      </c>
      <c r="B145" s="8">
        <v>72215</v>
      </c>
      <c r="C145" s="8" t="s">
        <v>674</v>
      </c>
      <c r="D145" s="8" t="s">
        <v>675</v>
      </c>
      <c r="E145" s="11">
        <v>2013</v>
      </c>
      <c r="F145" s="7"/>
      <c r="G145" s="12" t="s">
        <v>676</v>
      </c>
      <c r="H145" s="10">
        <v>408</v>
      </c>
      <c r="I145" s="8"/>
      <c r="J145" s="8" t="s">
        <v>16</v>
      </c>
      <c r="K145" s="9" t="s">
        <v>671</v>
      </c>
      <c r="L145" s="8" t="s">
        <v>678</v>
      </c>
      <c r="M145" s="8" t="s">
        <v>677</v>
      </c>
      <c r="N145" s="8" t="str">
        <f>HYPERLINK("http://e.lanbook.com/books/element.php?pl1_id=72215","http://e.lanbook.com/books/element.php?pl1_id=72215")</f>
        <v>http://e.lanbook.com/books/element.php?pl1_id=72215</v>
      </c>
      <c r="O145" s="8" t="s">
        <v>20</v>
      </c>
      <c r="P145" s="8" t="s">
        <v>34</v>
      </c>
    </row>
    <row r="146" spans="1:16" ht="15">
      <c r="A146" s="2">
        <v>146</v>
      </c>
      <c r="B146" s="8">
        <v>72216</v>
      </c>
      <c r="C146" s="8" t="s">
        <v>674</v>
      </c>
      <c r="D146" s="8" t="s">
        <v>679</v>
      </c>
      <c r="E146" s="11">
        <v>2012</v>
      </c>
      <c r="F146" s="7"/>
      <c r="G146" s="12" t="s">
        <v>680</v>
      </c>
      <c r="H146" s="10">
        <v>304</v>
      </c>
      <c r="I146" s="8"/>
      <c r="J146" s="8" t="s">
        <v>16</v>
      </c>
      <c r="K146" s="9" t="s">
        <v>671</v>
      </c>
      <c r="L146" s="8" t="s">
        <v>678</v>
      </c>
      <c r="M146" s="8" t="s">
        <v>681</v>
      </c>
      <c r="N146" s="8" t="str">
        <f>HYPERLINK("http://e.lanbook.com/books/element.php?pl1_id=72216","http://e.lanbook.com/books/element.php?pl1_id=72216")</f>
        <v>http://e.lanbook.com/books/element.php?pl1_id=72216</v>
      </c>
      <c r="O146" s="8" t="s">
        <v>20</v>
      </c>
      <c r="P146" s="8" t="s">
        <v>34</v>
      </c>
    </row>
    <row r="147" spans="1:16" ht="15">
      <c r="A147" s="2">
        <v>147</v>
      </c>
      <c r="B147" s="8">
        <v>72217</v>
      </c>
      <c r="C147" s="8" t="s">
        <v>682</v>
      </c>
      <c r="D147" s="8" t="s">
        <v>683</v>
      </c>
      <c r="E147" s="11">
        <v>2011</v>
      </c>
      <c r="F147" s="7"/>
      <c r="G147" s="12" t="s">
        <v>684</v>
      </c>
      <c r="H147" s="10">
        <v>352</v>
      </c>
      <c r="I147" s="8"/>
      <c r="J147" s="8" t="s">
        <v>16</v>
      </c>
      <c r="K147" s="9" t="s">
        <v>671</v>
      </c>
      <c r="L147" s="8" t="s">
        <v>678</v>
      </c>
      <c r="M147" s="8" t="s">
        <v>685</v>
      </c>
      <c r="N147" s="8" t="str">
        <f>HYPERLINK("http://e.lanbook.com/books/element.php?pl1_id=72217","http://e.lanbook.com/books/element.php?pl1_id=72217")</f>
        <v>http://e.lanbook.com/books/element.php?pl1_id=72217</v>
      </c>
      <c r="O147" s="8" t="s">
        <v>20</v>
      </c>
      <c r="P147" s="8" t="s">
        <v>34</v>
      </c>
    </row>
    <row r="148" spans="1:16" ht="15">
      <c r="A148" s="2">
        <v>148</v>
      </c>
      <c r="B148" s="8">
        <v>72245</v>
      </c>
      <c r="C148" s="8" t="s">
        <v>686</v>
      </c>
      <c r="D148" s="8" t="s">
        <v>687</v>
      </c>
      <c r="E148" s="11">
        <v>2012</v>
      </c>
      <c r="F148" s="7"/>
      <c r="G148" s="12" t="s">
        <v>688</v>
      </c>
      <c r="H148" s="10">
        <v>200</v>
      </c>
      <c r="I148" s="8"/>
      <c r="J148" s="8" t="s">
        <v>16</v>
      </c>
      <c r="K148" s="9" t="s">
        <v>689</v>
      </c>
      <c r="L148" s="8" t="s">
        <v>689</v>
      </c>
      <c r="M148" s="8" t="s">
        <v>690</v>
      </c>
      <c r="N148" s="8" t="str">
        <f>HYPERLINK("http://e.lanbook.com/books/element.php?pl1_id=72245","http://e.lanbook.com/books/element.php?pl1_id=72245")</f>
        <v>http://e.lanbook.com/books/element.php?pl1_id=72245</v>
      </c>
      <c r="O148" s="8" t="s">
        <v>20</v>
      </c>
      <c r="P148" s="8" t="s">
        <v>34</v>
      </c>
    </row>
    <row r="149" spans="1:16" ht="15">
      <c r="A149" s="2">
        <v>149</v>
      </c>
      <c r="B149" s="8">
        <v>72317</v>
      </c>
      <c r="C149" s="8" t="s">
        <v>702</v>
      </c>
      <c r="D149" s="8" t="s">
        <v>703</v>
      </c>
      <c r="E149" s="11">
        <v>2011</v>
      </c>
      <c r="F149" s="7"/>
      <c r="G149" s="12" t="s">
        <v>704</v>
      </c>
      <c r="H149" s="10">
        <v>275</v>
      </c>
      <c r="I149" s="8" t="s">
        <v>706</v>
      </c>
      <c r="J149" s="8" t="s">
        <v>16</v>
      </c>
      <c r="K149" s="9" t="s">
        <v>705</v>
      </c>
      <c r="L149" s="8" t="s">
        <v>708</v>
      </c>
      <c r="M149" s="8" t="s">
        <v>707</v>
      </c>
      <c r="N149" s="8" t="str">
        <f>HYPERLINK("http://e.lanbook.com/books/element.php?pl1_id=72317","http://e.lanbook.com/books/element.php?pl1_id=72317")</f>
        <v>http://e.lanbook.com/books/element.php?pl1_id=72317</v>
      </c>
      <c r="O149" s="8" t="s">
        <v>20</v>
      </c>
      <c r="P149" s="8" t="s">
        <v>34</v>
      </c>
    </row>
    <row r="150" spans="1:16" ht="15">
      <c r="A150" s="2">
        <v>150</v>
      </c>
      <c r="B150" s="8">
        <v>72232</v>
      </c>
      <c r="C150" s="8" t="s">
        <v>709</v>
      </c>
      <c r="D150" s="8" t="s">
        <v>710</v>
      </c>
      <c r="E150" s="11">
        <v>2016</v>
      </c>
      <c r="F150" s="7"/>
      <c r="G150" s="12" t="s">
        <v>711</v>
      </c>
      <c r="H150" s="10">
        <v>358</v>
      </c>
      <c r="I150" s="8" t="s">
        <v>712</v>
      </c>
      <c r="J150" s="8" t="s">
        <v>16</v>
      </c>
      <c r="K150" s="9" t="s">
        <v>705</v>
      </c>
      <c r="L150" s="8" t="s">
        <v>714</v>
      </c>
      <c r="M150" s="8" t="s">
        <v>713</v>
      </c>
      <c r="N150" s="8" t="str">
        <f>HYPERLINK("http://e.lanbook.com/books/element.php?pl1_id=72232","http://e.lanbook.com/books/element.php?pl1_id=72232")</f>
        <v>http://e.lanbook.com/books/element.php?pl1_id=72232</v>
      </c>
      <c r="O150" s="8" t="s">
        <v>20</v>
      </c>
      <c r="P150" s="8" t="s">
        <v>34</v>
      </c>
    </row>
    <row r="151" spans="1:16" ht="15">
      <c r="A151" s="2">
        <v>151</v>
      </c>
      <c r="B151" s="8">
        <v>72249</v>
      </c>
      <c r="C151" s="8" t="s">
        <v>715</v>
      </c>
      <c r="D151" s="8" t="s">
        <v>716</v>
      </c>
      <c r="E151" s="11">
        <v>2016</v>
      </c>
      <c r="F151" s="7"/>
      <c r="G151" s="12" t="s">
        <v>717</v>
      </c>
      <c r="H151" s="10">
        <v>506</v>
      </c>
      <c r="I151" s="8" t="s">
        <v>712</v>
      </c>
      <c r="J151" s="8" t="s">
        <v>16</v>
      </c>
      <c r="K151" s="9" t="s">
        <v>705</v>
      </c>
      <c r="L151" s="8" t="s">
        <v>714</v>
      </c>
      <c r="M151" s="8" t="s">
        <v>718</v>
      </c>
      <c r="N151" s="8" t="str">
        <f>HYPERLINK("http://e.lanbook.com/books/element.php?pl1_id=72249","http://e.lanbook.com/books/element.php?pl1_id=72249")</f>
        <v>http://e.lanbook.com/books/element.php?pl1_id=72249</v>
      </c>
      <c r="O151" s="8" t="s">
        <v>20</v>
      </c>
      <c r="P151" s="8" t="s">
        <v>34</v>
      </c>
    </row>
    <row r="152" spans="1:16" ht="15">
      <c r="A152" s="2">
        <v>152</v>
      </c>
      <c r="B152" s="8">
        <v>72287</v>
      </c>
      <c r="C152" s="8" t="s">
        <v>719</v>
      </c>
      <c r="D152" s="8" t="s">
        <v>720</v>
      </c>
      <c r="E152" s="11">
        <v>2016</v>
      </c>
      <c r="F152" s="7"/>
      <c r="G152" s="12" t="s">
        <v>721</v>
      </c>
      <c r="H152" s="10">
        <v>59</v>
      </c>
      <c r="I152" s="8"/>
      <c r="J152" s="8" t="s">
        <v>16</v>
      </c>
      <c r="K152" s="9" t="s">
        <v>705</v>
      </c>
      <c r="L152" s="8" t="s">
        <v>708</v>
      </c>
      <c r="M152" s="8" t="s">
        <v>722</v>
      </c>
      <c r="N152" s="8" t="str">
        <f>HYPERLINK("http://e.lanbook.com/books/element.php?pl1_id=72287","http://e.lanbook.com/books/element.php?pl1_id=72287")</f>
        <v>http://e.lanbook.com/books/element.php?pl1_id=72287</v>
      </c>
      <c r="O152" s="8" t="s">
        <v>20</v>
      </c>
      <c r="P152" s="8"/>
    </row>
    <row r="153" spans="1:16" ht="15">
      <c r="A153" s="2">
        <v>153</v>
      </c>
      <c r="B153" s="8">
        <v>72288</v>
      </c>
      <c r="C153" s="8" t="s">
        <v>723</v>
      </c>
      <c r="D153" s="8" t="s">
        <v>724</v>
      </c>
      <c r="E153" s="11">
        <v>2011</v>
      </c>
      <c r="F153" s="7"/>
      <c r="G153" s="12" t="s">
        <v>725</v>
      </c>
      <c r="H153" s="10">
        <v>462</v>
      </c>
      <c r="I153" s="8"/>
      <c r="J153" s="8" t="s">
        <v>16</v>
      </c>
      <c r="K153" s="9" t="s">
        <v>705</v>
      </c>
      <c r="L153" s="8" t="s">
        <v>708</v>
      </c>
      <c r="M153" s="8" t="s">
        <v>726</v>
      </c>
      <c r="N153" s="8" t="str">
        <f>HYPERLINK("http://e.lanbook.com/books/element.php?pl1_id=72288","http://e.lanbook.com/books/element.php?pl1_id=72288")</f>
        <v>http://e.lanbook.com/books/element.php?pl1_id=72288</v>
      </c>
      <c r="O153" s="8" t="s">
        <v>20</v>
      </c>
      <c r="P153" s="8" t="s">
        <v>21</v>
      </c>
    </row>
    <row r="154" spans="1:16" ht="15">
      <c r="A154" s="2">
        <v>154</v>
      </c>
      <c r="B154" s="8">
        <v>72230</v>
      </c>
      <c r="C154" s="8" t="s">
        <v>727</v>
      </c>
      <c r="D154" s="8" t="s">
        <v>728</v>
      </c>
      <c r="E154" s="11">
        <v>2016</v>
      </c>
      <c r="F154" s="7"/>
      <c r="G154" s="12" t="s">
        <v>729</v>
      </c>
      <c r="H154" s="10">
        <v>326</v>
      </c>
      <c r="I154" s="8" t="s">
        <v>730</v>
      </c>
      <c r="J154" s="8" t="s">
        <v>16</v>
      </c>
      <c r="K154" s="9" t="s">
        <v>705</v>
      </c>
      <c r="L154" s="8" t="s">
        <v>708</v>
      </c>
      <c r="M154" s="8" t="s">
        <v>731</v>
      </c>
      <c r="N154" s="8" t="str">
        <f>HYPERLINK("http://e.lanbook.com/books/element.php?pl1_id=72230","http://e.lanbook.com/books/element.php?pl1_id=72230")</f>
        <v>http://e.lanbook.com/books/element.php?pl1_id=72230</v>
      </c>
      <c r="O154" s="8" t="s">
        <v>20</v>
      </c>
      <c r="P154" s="8" t="s">
        <v>34</v>
      </c>
    </row>
    <row r="155" spans="1:16" ht="15">
      <c r="A155" s="2">
        <v>155</v>
      </c>
      <c r="B155" s="8">
        <v>72314</v>
      </c>
      <c r="C155" s="8" t="s">
        <v>732</v>
      </c>
      <c r="D155" s="8" t="s">
        <v>733</v>
      </c>
      <c r="E155" s="11">
        <v>2016</v>
      </c>
      <c r="F155" s="7"/>
      <c r="G155" s="12" t="s">
        <v>734</v>
      </c>
      <c r="H155" s="10">
        <v>344</v>
      </c>
      <c r="I155" s="8"/>
      <c r="J155" s="8" t="s">
        <v>16</v>
      </c>
      <c r="K155" s="9" t="s">
        <v>705</v>
      </c>
      <c r="L155" s="8" t="s">
        <v>708</v>
      </c>
      <c r="M155" s="8" t="s">
        <v>735</v>
      </c>
      <c r="N155" s="8" t="str">
        <f>HYPERLINK("http://e.lanbook.com/books/element.php?pl1_id=72314","http://e.lanbook.com/books/element.php?pl1_id=72314")</f>
        <v>http://e.lanbook.com/books/element.php?pl1_id=72314</v>
      </c>
      <c r="O155" s="8" t="s">
        <v>20</v>
      </c>
      <c r="P155" s="8"/>
    </row>
    <row r="156" spans="1:16" ht="15">
      <c r="A156" s="2">
        <v>156</v>
      </c>
      <c r="B156" s="8">
        <v>72239</v>
      </c>
      <c r="C156" s="8" t="s">
        <v>736</v>
      </c>
      <c r="D156" s="8" t="s">
        <v>737</v>
      </c>
      <c r="E156" s="11">
        <v>2014</v>
      </c>
      <c r="F156" s="7"/>
      <c r="G156" s="12" t="s">
        <v>738</v>
      </c>
      <c r="H156" s="10">
        <v>282</v>
      </c>
      <c r="I156" s="8" t="s">
        <v>739</v>
      </c>
      <c r="J156" s="8" t="s">
        <v>16</v>
      </c>
      <c r="K156" s="9" t="s">
        <v>705</v>
      </c>
      <c r="L156" s="8" t="s">
        <v>708</v>
      </c>
      <c r="M156" s="8" t="s">
        <v>740</v>
      </c>
      <c r="N156" s="8" t="str">
        <f>HYPERLINK("http://e.lanbook.com/books/element.php?pl1_id=72239","http://e.lanbook.com/books/element.php?pl1_id=72239")</f>
        <v>http://e.lanbook.com/books/element.php?pl1_id=72239</v>
      </c>
      <c r="O156" s="8" t="s">
        <v>20</v>
      </c>
      <c r="P156" s="8" t="s">
        <v>34</v>
      </c>
    </row>
    <row r="157" spans="1:16" ht="15">
      <c r="A157" s="2">
        <v>157</v>
      </c>
      <c r="B157" s="8">
        <v>72265</v>
      </c>
      <c r="C157" s="8" t="s">
        <v>741</v>
      </c>
      <c r="D157" s="8" t="s">
        <v>742</v>
      </c>
      <c r="E157" s="11">
        <v>2015</v>
      </c>
      <c r="F157" s="7"/>
      <c r="G157" s="12" t="s">
        <v>743</v>
      </c>
      <c r="H157" s="10">
        <v>254</v>
      </c>
      <c r="I157" s="8" t="s">
        <v>368</v>
      </c>
      <c r="J157" s="8" t="s">
        <v>16</v>
      </c>
      <c r="K157" s="9" t="s">
        <v>705</v>
      </c>
      <c r="L157" s="8" t="s">
        <v>708</v>
      </c>
      <c r="M157" s="8" t="s">
        <v>744</v>
      </c>
      <c r="N157" s="8" t="str">
        <f>HYPERLINK("http://e.lanbook.com/books/element.php?pl1_id=72265","http://e.lanbook.com/books/element.php?pl1_id=72265")</f>
        <v>http://e.lanbook.com/books/element.php?pl1_id=72265</v>
      </c>
      <c r="O157" s="8" t="s">
        <v>20</v>
      </c>
      <c r="P157" s="8" t="s">
        <v>34</v>
      </c>
    </row>
    <row r="158" spans="1:16" ht="15">
      <c r="A158" s="2">
        <v>158</v>
      </c>
      <c r="B158" s="8">
        <v>72196</v>
      </c>
      <c r="C158" s="8" t="s">
        <v>745</v>
      </c>
      <c r="D158" s="8" t="s">
        <v>746</v>
      </c>
      <c r="E158" s="11">
        <v>2016</v>
      </c>
      <c r="F158" s="7"/>
      <c r="G158" s="12" t="s">
        <v>747</v>
      </c>
      <c r="H158" s="10">
        <v>272</v>
      </c>
      <c r="I158" s="8"/>
      <c r="J158" s="8" t="s">
        <v>16</v>
      </c>
      <c r="K158" s="9" t="s">
        <v>705</v>
      </c>
      <c r="L158" s="8" t="s">
        <v>749</v>
      </c>
      <c r="M158" s="8" t="s">
        <v>748</v>
      </c>
      <c r="N158" s="8" t="str">
        <f>HYPERLINK("http://e.lanbook.com/books/element.php?pl1_id=72196","http://e.lanbook.com/books/element.php?pl1_id=72196")</f>
        <v>http://e.lanbook.com/books/element.php?pl1_id=72196</v>
      </c>
      <c r="O158" s="8" t="s">
        <v>20</v>
      </c>
      <c r="P158" s="8"/>
    </row>
    <row r="159" spans="1:16" ht="15">
      <c r="A159" s="2">
        <v>159</v>
      </c>
      <c r="B159" s="8">
        <v>72315</v>
      </c>
      <c r="C159" s="8" t="s">
        <v>750</v>
      </c>
      <c r="D159" s="8" t="s">
        <v>751</v>
      </c>
      <c r="E159" s="11">
        <v>2016</v>
      </c>
      <c r="F159" s="7"/>
      <c r="G159" s="12" t="s">
        <v>752</v>
      </c>
      <c r="H159" s="10">
        <v>440</v>
      </c>
      <c r="I159" s="8"/>
      <c r="J159" s="8" t="s">
        <v>16</v>
      </c>
      <c r="K159" s="9" t="s">
        <v>705</v>
      </c>
      <c r="L159" s="8" t="s">
        <v>714</v>
      </c>
      <c r="M159" s="8" t="s">
        <v>753</v>
      </c>
      <c r="N159" s="8" t="str">
        <f>HYPERLINK("http://e.lanbook.com/books/element.php?pl1_id=72315","http://e.lanbook.com/books/element.php?pl1_id=72315")</f>
        <v>http://e.lanbook.com/books/element.php?pl1_id=72315</v>
      </c>
      <c r="O159" s="8" t="s">
        <v>20</v>
      </c>
      <c r="P159" s="8" t="s">
        <v>34</v>
      </c>
    </row>
    <row r="160" spans="1:16" ht="15">
      <c r="A160" s="2">
        <v>160</v>
      </c>
      <c r="B160" s="8">
        <v>72276</v>
      </c>
      <c r="C160" s="8" t="s">
        <v>754</v>
      </c>
      <c r="D160" s="8" t="s">
        <v>755</v>
      </c>
      <c r="E160" s="11">
        <v>2016</v>
      </c>
      <c r="F160" s="7"/>
      <c r="G160" s="12" t="s">
        <v>756</v>
      </c>
      <c r="H160" s="10">
        <v>326</v>
      </c>
      <c r="I160" s="8" t="s">
        <v>757</v>
      </c>
      <c r="J160" s="8" t="s">
        <v>16</v>
      </c>
      <c r="K160" s="9" t="s">
        <v>705</v>
      </c>
      <c r="L160" s="8" t="s">
        <v>708</v>
      </c>
      <c r="M160" s="8" t="s">
        <v>758</v>
      </c>
      <c r="N160" s="8" t="str">
        <f>HYPERLINK("http://e.lanbook.com/books/element.php?pl1_id=72276","http://e.lanbook.com/books/element.php?pl1_id=72276")</f>
        <v>http://e.lanbook.com/books/element.php?pl1_id=72276</v>
      </c>
      <c r="O160" s="8" t="s">
        <v>20</v>
      </c>
      <c r="P160" s="8" t="s">
        <v>34</v>
      </c>
    </row>
    <row r="161" spans="1:16" ht="15">
      <c r="A161" s="2">
        <v>161</v>
      </c>
      <c r="B161" s="8">
        <v>72316</v>
      </c>
      <c r="C161" s="8" t="s">
        <v>759</v>
      </c>
      <c r="D161" s="8" t="s">
        <v>760</v>
      </c>
      <c r="E161" s="11">
        <v>2016</v>
      </c>
      <c r="F161" s="7"/>
      <c r="G161" s="12" t="s">
        <v>761</v>
      </c>
      <c r="H161" s="10">
        <v>272</v>
      </c>
      <c r="I161" s="8" t="s">
        <v>762</v>
      </c>
      <c r="J161" s="8" t="s">
        <v>16</v>
      </c>
      <c r="K161" s="9" t="s">
        <v>705</v>
      </c>
      <c r="L161" s="8" t="s">
        <v>714</v>
      </c>
      <c r="M161" s="8" t="s">
        <v>763</v>
      </c>
      <c r="N161" s="8" t="str">
        <f>HYPERLINK("http://e.lanbook.com/books/element.php?pl1_id=72316","http://e.lanbook.com/books/element.php?pl1_id=72316")</f>
        <v>http://e.lanbook.com/books/element.php?pl1_id=72316</v>
      </c>
      <c r="O161" s="8" t="s">
        <v>20</v>
      </c>
      <c r="P161" s="8" t="s">
        <v>34</v>
      </c>
    </row>
    <row r="162" spans="1:16" ht="15">
      <c r="A162" s="2">
        <v>162</v>
      </c>
      <c r="B162" s="8">
        <v>72322</v>
      </c>
      <c r="C162" s="8" t="s">
        <v>691</v>
      </c>
      <c r="D162" s="8" t="s">
        <v>692</v>
      </c>
      <c r="E162" s="11">
        <v>2011</v>
      </c>
      <c r="F162" s="7"/>
      <c r="G162" s="12" t="s">
        <v>693</v>
      </c>
      <c r="H162" s="10">
        <v>232</v>
      </c>
      <c r="I162" s="8"/>
      <c r="J162" s="8" t="s">
        <v>16</v>
      </c>
      <c r="K162" s="9" t="s">
        <v>694</v>
      </c>
      <c r="L162" s="8" t="s">
        <v>696</v>
      </c>
      <c r="M162" s="8" t="s">
        <v>695</v>
      </c>
      <c r="N162" s="8" t="str">
        <f>HYPERLINK("http://e.lanbook.com/books/element.php?pl1_id=72322","http://e.lanbook.com/books/element.php?pl1_id=72322")</f>
        <v>http://e.lanbook.com/books/element.php?pl1_id=72322</v>
      </c>
      <c r="O162" s="8" t="s">
        <v>20</v>
      </c>
      <c r="P162" s="8" t="s">
        <v>34</v>
      </c>
    </row>
    <row r="163" spans="1:16" ht="15">
      <c r="A163" s="2">
        <v>163</v>
      </c>
      <c r="B163" s="8">
        <v>72268</v>
      </c>
      <c r="C163" s="8" t="s">
        <v>697</v>
      </c>
      <c r="D163" s="8" t="s">
        <v>698</v>
      </c>
      <c r="E163" s="11">
        <v>2010</v>
      </c>
      <c r="F163" s="7"/>
      <c r="G163" s="12" t="s">
        <v>699</v>
      </c>
      <c r="H163" s="10">
        <v>368</v>
      </c>
      <c r="I163" s="8"/>
      <c r="J163" s="8" t="s">
        <v>16</v>
      </c>
      <c r="K163" s="9" t="s">
        <v>694</v>
      </c>
      <c r="L163" s="8" t="s">
        <v>701</v>
      </c>
      <c r="M163" s="8" t="s">
        <v>700</v>
      </c>
      <c r="N163" s="8" t="str">
        <f>HYPERLINK("http://e.lanbook.com/books/element.php?pl1_id=72268","http://e.lanbook.com/books/element.php?pl1_id=72268")</f>
        <v>http://e.lanbook.com/books/element.php?pl1_id=72268</v>
      </c>
      <c r="O163" s="8" t="s">
        <v>20</v>
      </c>
      <c r="P163" s="8" t="s">
        <v>34</v>
      </c>
    </row>
  </sheetData>
  <sheetProtection formatCells="0" formatColumns="0" formatRows="0" insertColumns="0" insertRows="0" insertHyperlinks="0" deleteColumns="0" deleteRows="0" sort="0" autoFilter="0" pivotTables="0"/>
  <autoFilter ref="B1:P141"/>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Анастасия Нестерова</cp:lastModifiedBy>
  <dcterms:created xsi:type="dcterms:W3CDTF">2016-02-10T09:18:25Z</dcterms:created>
  <dcterms:modified xsi:type="dcterms:W3CDTF">2016-02-24T10:20:16Z</dcterms:modified>
  <cp:category/>
  <cp:version/>
  <cp:contentType/>
  <cp:contentStatus/>
</cp:coreProperties>
</file>